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eauniversity-my.sharepoint.com/personal/pergon98_ad_umu_se/Documents/Manuscript färdig/Manuscript helt färdigt, cardiovascular imaging/"/>
    </mc:Choice>
  </mc:AlternateContent>
  <xr:revisionPtr revIDLastSave="86" documentId="8_{6109831B-134A-C345-B9F3-B58E58DB644F}" xr6:coauthVersionLast="45" xr6:coauthVersionMax="45" xr10:uidLastSave="{D9067531-3AD0-264D-A67D-24A82F13E1F2}"/>
  <bookViews>
    <workbookView xWindow="0" yWindow="0" windowWidth="25600" windowHeight="16000" activeTab="4" xr2:uid="{DB352A03-6B0E-9248-8BF7-AD9BAC51FF70}"/>
  </bookViews>
  <sheets>
    <sheet name="CPAP Left Atria" sheetId="1" r:id="rId1"/>
    <sheet name="CPAP Left Ventricle" sheetId="2" r:id="rId2"/>
    <sheet name="Passive Leg Raise Left Atria" sheetId="3" r:id="rId3"/>
    <sheet name="Passive Leg Raise Left Ventricl" sheetId="4" r:id="rId4"/>
    <sheet name="Participant data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5" l="1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G2" i="5"/>
  <c r="F2" i="5"/>
  <c r="E2" i="5"/>
  <c r="D2" i="5"/>
  <c r="C2" i="5"/>
  <c r="AV55" i="3" l="1"/>
  <c r="AU55" i="3"/>
  <c r="AS55" i="3"/>
  <c r="AR55" i="3"/>
  <c r="AV54" i="3"/>
  <c r="AU54" i="3"/>
  <c r="AS54" i="3"/>
  <c r="AR54" i="3"/>
  <c r="AV53" i="3"/>
  <c r="AU53" i="3"/>
  <c r="AS53" i="3"/>
  <c r="AR53" i="3"/>
  <c r="AV52" i="3"/>
  <c r="AU52" i="3"/>
  <c r="AS52" i="3"/>
  <c r="AR52" i="3"/>
  <c r="AV51" i="3"/>
  <c r="AU51" i="3"/>
  <c r="AS51" i="3"/>
  <c r="AR51" i="3"/>
  <c r="AV50" i="3"/>
  <c r="AU50" i="3"/>
  <c r="AS50" i="3"/>
  <c r="AR50" i="3"/>
  <c r="AV49" i="3"/>
  <c r="AU49" i="3"/>
  <c r="AS49" i="3"/>
  <c r="AR49" i="3"/>
  <c r="AV47" i="3"/>
  <c r="AU47" i="3"/>
  <c r="AS47" i="3"/>
  <c r="AR47" i="3"/>
  <c r="AV46" i="3"/>
  <c r="AU46" i="3"/>
  <c r="AS46" i="3"/>
  <c r="AR46" i="3"/>
  <c r="AV44" i="3"/>
  <c r="AU44" i="3"/>
  <c r="AS44" i="3"/>
  <c r="AR44" i="3"/>
  <c r="AV43" i="3"/>
  <c r="AU43" i="3"/>
  <c r="AS43" i="3"/>
  <c r="AR43" i="3"/>
  <c r="AV42" i="3"/>
  <c r="AU42" i="3"/>
  <c r="AS42" i="3"/>
  <c r="AR42" i="3"/>
  <c r="AV41" i="3"/>
  <c r="AU41" i="3"/>
  <c r="AS41" i="3"/>
  <c r="AR41" i="3"/>
  <c r="AV40" i="3"/>
  <c r="AU40" i="3"/>
  <c r="AS40" i="3"/>
  <c r="AR40" i="3"/>
  <c r="AV39" i="3"/>
  <c r="AU39" i="3"/>
  <c r="AS39" i="3"/>
  <c r="AR39" i="3"/>
  <c r="AV38" i="3"/>
  <c r="AU38" i="3"/>
  <c r="AS38" i="3"/>
  <c r="AR38" i="3"/>
  <c r="AV35" i="3"/>
  <c r="AU35" i="3"/>
  <c r="AS35" i="3"/>
  <c r="AR35" i="3"/>
  <c r="AV34" i="3"/>
  <c r="AU34" i="3"/>
  <c r="AS34" i="3"/>
  <c r="AR34" i="3"/>
  <c r="AV33" i="3"/>
  <c r="AU33" i="3"/>
  <c r="AS33" i="3"/>
  <c r="AR33" i="3"/>
  <c r="AV32" i="3"/>
  <c r="AU32" i="3"/>
  <c r="AS32" i="3"/>
  <c r="AR32" i="3"/>
  <c r="AV29" i="3"/>
  <c r="AU29" i="3"/>
  <c r="AS29" i="3"/>
  <c r="AR29" i="3"/>
  <c r="AV23" i="3"/>
  <c r="AU23" i="3"/>
  <c r="AS23" i="3"/>
  <c r="AR23" i="3"/>
  <c r="AR7" i="3" s="1"/>
  <c r="AS22" i="3"/>
  <c r="AR22" i="3"/>
  <c r="AV21" i="3"/>
  <c r="AU21" i="3"/>
  <c r="AS21" i="3"/>
  <c r="AR21" i="3"/>
  <c r="AV19" i="3"/>
  <c r="AU19" i="3"/>
  <c r="AS19" i="3"/>
  <c r="AR19" i="3"/>
  <c r="AV18" i="3"/>
  <c r="AV11" i="3" s="1"/>
  <c r="AU18" i="3"/>
  <c r="AU11" i="3" s="1"/>
  <c r="AS18" i="3"/>
  <c r="AR18" i="3"/>
  <c r="BD12" i="3"/>
  <c r="BA12" i="3"/>
  <c r="AX12" i="3"/>
  <c r="AO12" i="3"/>
  <c r="AL12" i="3"/>
  <c r="AI12" i="3"/>
  <c r="AF12" i="3"/>
  <c r="AC12" i="3"/>
  <c r="Z12" i="3"/>
  <c r="W12" i="3"/>
  <c r="T12" i="3"/>
  <c r="Q12" i="3"/>
  <c r="N12" i="3"/>
  <c r="K12" i="3"/>
  <c r="H12" i="3"/>
  <c r="E12" i="3"/>
  <c r="B12" i="3"/>
  <c r="BE11" i="3"/>
  <c r="BD11" i="3"/>
  <c r="BB11" i="3"/>
  <c r="BA11" i="3"/>
  <c r="AY11" i="3"/>
  <c r="AX11" i="3"/>
  <c r="AP11" i="3"/>
  <c r="AO11" i="3"/>
  <c r="AM11" i="3"/>
  <c r="AL11" i="3"/>
  <c r="AJ11" i="3"/>
  <c r="AI11" i="3"/>
  <c r="AG11" i="3"/>
  <c r="AF11" i="3"/>
  <c r="AD11" i="3"/>
  <c r="AC11" i="3"/>
  <c r="AA11" i="3"/>
  <c r="Z11" i="3"/>
  <c r="X11" i="3"/>
  <c r="W11" i="3"/>
  <c r="U11" i="3"/>
  <c r="T11" i="3"/>
  <c r="R11" i="3"/>
  <c r="Q11" i="3"/>
  <c r="O11" i="3"/>
  <c r="N11" i="3"/>
  <c r="L11" i="3"/>
  <c r="K11" i="3"/>
  <c r="I11" i="3"/>
  <c r="H11" i="3"/>
  <c r="F11" i="3"/>
  <c r="E11" i="3"/>
  <c r="C11" i="3"/>
  <c r="B11" i="3"/>
  <c r="BE10" i="3"/>
  <c r="BD10" i="3"/>
  <c r="BB10" i="3"/>
  <c r="BA10" i="3"/>
  <c r="AY10" i="3"/>
  <c r="AX10" i="3"/>
  <c r="AS10" i="3"/>
  <c r="AP10" i="3"/>
  <c r="AO10" i="3"/>
  <c r="AM10" i="3"/>
  <c r="AL10" i="3"/>
  <c r="AJ10" i="3"/>
  <c r="AI10" i="3"/>
  <c r="AG10" i="3"/>
  <c r="AF10" i="3"/>
  <c r="AD10" i="3"/>
  <c r="AC10" i="3"/>
  <c r="AA10" i="3"/>
  <c r="Z10" i="3"/>
  <c r="X10" i="3"/>
  <c r="W10" i="3"/>
  <c r="U10" i="3"/>
  <c r="T10" i="3"/>
  <c r="R10" i="3"/>
  <c r="Q10" i="3"/>
  <c r="O10" i="3"/>
  <c r="N10" i="3"/>
  <c r="L10" i="3"/>
  <c r="K10" i="3"/>
  <c r="I10" i="3"/>
  <c r="H10" i="3"/>
  <c r="F10" i="3"/>
  <c r="E10" i="3"/>
  <c r="C10" i="3"/>
  <c r="B10" i="3"/>
  <c r="BE7" i="3"/>
  <c r="BD7" i="3"/>
  <c r="BB7" i="3"/>
  <c r="BA7" i="3"/>
  <c r="AY7" i="3"/>
  <c r="AX7" i="3"/>
  <c r="AS7" i="3"/>
  <c r="AP7" i="3"/>
  <c r="AO7" i="3"/>
  <c r="AM7" i="3"/>
  <c r="AL7" i="3"/>
  <c r="AJ7" i="3"/>
  <c r="AI7" i="3"/>
  <c r="AG7" i="3"/>
  <c r="AF7" i="3"/>
  <c r="AD7" i="3"/>
  <c r="AC7" i="3"/>
  <c r="AA7" i="3"/>
  <c r="Z7" i="3"/>
  <c r="X7" i="3"/>
  <c r="W7" i="3"/>
  <c r="U7" i="3"/>
  <c r="T7" i="3"/>
  <c r="R7" i="3"/>
  <c r="Q7" i="3"/>
  <c r="O7" i="3"/>
  <c r="N7" i="3"/>
  <c r="L7" i="3"/>
  <c r="K7" i="3"/>
  <c r="I7" i="3"/>
  <c r="H7" i="3"/>
  <c r="F7" i="3"/>
  <c r="E7" i="3"/>
  <c r="C7" i="3"/>
  <c r="B7" i="3"/>
  <c r="BE6" i="3"/>
  <c r="BD6" i="3"/>
  <c r="BB6" i="3"/>
  <c r="BA6" i="3"/>
  <c r="AY6" i="3"/>
  <c r="AX6" i="3"/>
  <c r="AS6" i="3"/>
  <c r="AP6" i="3"/>
  <c r="AO6" i="3"/>
  <c r="AM6" i="3"/>
  <c r="AL6" i="3"/>
  <c r="AJ6" i="3"/>
  <c r="AI6" i="3"/>
  <c r="AG6" i="3"/>
  <c r="AF6" i="3"/>
  <c r="AD6" i="3"/>
  <c r="AC6" i="3"/>
  <c r="AA6" i="3"/>
  <c r="Z6" i="3"/>
  <c r="X6" i="3"/>
  <c r="W6" i="3"/>
  <c r="U6" i="3"/>
  <c r="T6" i="3"/>
  <c r="R6" i="3"/>
  <c r="Q6" i="3"/>
  <c r="O6" i="3"/>
  <c r="N6" i="3"/>
  <c r="L6" i="3"/>
  <c r="K6" i="3"/>
  <c r="I6" i="3"/>
  <c r="H6" i="3"/>
  <c r="F6" i="3"/>
  <c r="E6" i="3"/>
  <c r="C6" i="3"/>
  <c r="B6" i="3"/>
  <c r="BE5" i="3"/>
  <c r="BD5" i="3"/>
  <c r="BD8" i="3" s="1"/>
  <c r="BB5" i="3"/>
  <c r="BA5" i="3"/>
  <c r="AY5" i="3"/>
  <c r="AX5" i="3"/>
  <c r="AX8" i="3" s="1"/>
  <c r="AS5" i="3"/>
  <c r="AP5" i="3"/>
  <c r="AO5" i="3"/>
  <c r="AM5" i="3"/>
  <c r="AL5" i="3"/>
  <c r="AL8" i="3" s="1"/>
  <c r="AJ5" i="3"/>
  <c r="AI5" i="3"/>
  <c r="AG5" i="3"/>
  <c r="AF5" i="3"/>
  <c r="AD5" i="3"/>
  <c r="AC5" i="3"/>
  <c r="AA5" i="3"/>
  <c r="Z5" i="3"/>
  <c r="X5" i="3"/>
  <c r="W5" i="3"/>
  <c r="U5" i="3"/>
  <c r="T5" i="3"/>
  <c r="R5" i="3"/>
  <c r="Q5" i="3"/>
  <c r="O5" i="3"/>
  <c r="N5" i="3"/>
  <c r="L5" i="3"/>
  <c r="K5" i="3"/>
  <c r="I5" i="3"/>
  <c r="H5" i="3"/>
  <c r="H8" i="3" s="1"/>
  <c r="F5" i="3"/>
  <c r="E5" i="3"/>
  <c r="C5" i="3"/>
  <c r="B5" i="3"/>
  <c r="AY55" i="4"/>
  <c r="AX55" i="4"/>
  <c r="AV55" i="4"/>
  <c r="AU55" i="4"/>
  <c r="AY54" i="4"/>
  <c r="AX54" i="4"/>
  <c r="AV54" i="4"/>
  <c r="AU54" i="4"/>
  <c r="AY53" i="4"/>
  <c r="AX53" i="4"/>
  <c r="AV53" i="4"/>
  <c r="AU53" i="4"/>
  <c r="AY52" i="4"/>
  <c r="AX52" i="4"/>
  <c r="AV52" i="4"/>
  <c r="AU52" i="4"/>
  <c r="AY51" i="4"/>
  <c r="AX51" i="4"/>
  <c r="AV51" i="4"/>
  <c r="AU51" i="4"/>
  <c r="AY50" i="4"/>
  <c r="AX50" i="4"/>
  <c r="AV50" i="4"/>
  <c r="AU50" i="4"/>
  <c r="AY49" i="4"/>
  <c r="AX49" i="4"/>
  <c r="AV49" i="4"/>
  <c r="AU49" i="4"/>
  <c r="AY48" i="4"/>
  <c r="AX48" i="4"/>
  <c r="AV48" i="4"/>
  <c r="AU48" i="4"/>
  <c r="AY47" i="4"/>
  <c r="AX47" i="4"/>
  <c r="AV47" i="4"/>
  <c r="AU47" i="4"/>
  <c r="AY46" i="4"/>
  <c r="AX46" i="4"/>
  <c r="AV46" i="4"/>
  <c r="AU46" i="4"/>
  <c r="AY45" i="4"/>
  <c r="AX45" i="4"/>
  <c r="AV45" i="4"/>
  <c r="AU45" i="4"/>
  <c r="AY44" i="4"/>
  <c r="AX44" i="4"/>
  <c r="AV44" i="4"/>
  <c r="AU44" i="4"/>
  <c r="AY43" i="4"/>
  <c r="AX43" i="4"/>
  <c r="AV43" i="4"/>
  <c r="AU43" i="4"/>
  <c r="AY42" i="4"/>
  <c r="AX42" i="4"/>
  <c r="AV42" i="4"/>
  <c r="AU42" i="4"/>
  <c r="AY41" i="4"/>
  <c r="AX41" i="4"/>
  <c r="AV41" i="4"/>
  <c r="AU41" i="4"/>
  <c r="AY40" i="4"/>
  <c r="AX40" i="4"/>
  <c r="AV40" i="4"/>
  <c r="AU40" i="4"/>
  <c r="AY39" i="4"/>
  <c r="AX39" i="4"/>
  <c r="AV39" i="4"/>
  <c r="AU39" i="4"/>
  <c r="AY38" i="4"/>
  <c r="AX38" i="4"/>
  <c r="AV38" i="4"/>
  <c r="AU38" i="4"/>
  <c r="AY37" i="4"/>
  <c r="AX37" i="4"/>
  <c r="AV37" i="4"/>
  <c r="AU37" i="4"/>
  <c r="AY36" i="4"/>
  <c r="AX36" i="4"/>
  <c r="AV36" i="4"/>
  <c r="AU36" i="4"/>
  <c r="AY35" i="4"/>
  <c r="AX35" i="4"/>
  <c r="AV35" i="4"/>
  <c r="AU35" i="4"/>
  <c r="AY34" i="4"/>
  <c r="AX34" i="4"/>
  <c r="AV34" i="4"/>
  <c r="AU34" i="4"/>
  <c r="AY33" i="4"/>
  <c r="AX33" i="4"/>
  <c r="AV33" i="4"/>
  <c r="AU33" i="4"/>
  <c r="AY32" i="4"/>
  <c r="AX32" i="4"/>
  <c r="AV32" i="4"/>
  <c r="AU32" i="4"/>
  <c r="AY29" i="4"/>
  <c r="AX29" i="4"/>
  <c r="AV29" i="4"/>
  <c r="AU29" i="4"/>
  <c r="AY28" i="4"/>
  <c r="AX28" i="4"/>
  <c r="AV28" i="4"/>
  <c r="AU28" i="4"/>
  <c r="AY26" i="4"/>
  <c r="AX26" i="4"/>
  <c r="AV26" i="4"/>
  <c r="AU26" i="4"/>
  <c r="AY24" i="4"/>
  <c r="AX24" i="4"/>
  <c r="AV24" i="4"/>
  <c r="AU24" i="4"/>
  <c r="AY23" i="4"/>
  <c r="AX23" i="4"/>
  <c r="AV23" i="4"/>
  <c r="AU23" i="4"/>
  <c r="AX22" i="4"/>
  <c r="AV22" i="4"/>
  <c r="AU22" i="4"/>
  <c r="AY21" i="4"/>
  <c r="AX21" i="4"/>
  <c r="AV21" i="4"/>
  <c r="AU21" i="4"/>
  <c r="AY20" i="4"/>
  <c r="AX20" i="4"/>
  <c r="AV20" i="4"/>
  <c r="AU20" i="4"/>
  <c r="AY19" i="4"/>
  <c r="AX19" i="4"/>
  <c r="AV19" i="4"/>
  <c r="AU19" i="4"/>
  <c r="AY18" i="4"/>
  <c r="AX12" i="4" s="1"/>
  <c r="AX18" i="4"/>
  <c r="AV18" i="4"/>
  <c r="AU18" i="4"/>
  <c r="BA12" i="4"/>
  <c r="AR12" i="4"/>
  <c r="AO12" i="4"/>
  <c r="AL12" i="4"/>
  <c r="AI12" i="4"/>
  <c r="AF12" i="4"/>
  <c r="AC12" i="4"/>
  <c r="Z12" i="4"/>
  <c r="W12" i="4"/>
  <c r="T12" i="4"/>
  <c r="Q12" i="4"/>
  <c r="N12" i="4"/>
  <c r="K12" i="4"/>
  <c r="H12" i="4"/>
  <c r="E12" i="4"/>
  <c r="B12" i="4"/>
  <c r="BA11" i="4"/>
  <c r="AS11" i="4"/>
  <c r="AR11" i="4"/>
  <c r="AP11" i="4"/>
  <c r="AO11" i="4"/>
  <c r="AM11" i="4"/>
  <c r="AL11" i="4"/>
  <c r="AJ11" i="4"/>
  <c r="AI11" i="4"/>
  <c r="AG11" i="4"/>
  <c r="AF11" i="4"/>
  <c r="AD11" i="4"/>
  <c r="AC11" i="4"/>
  <c r="AA11" i="4"/>
  <c r="Z11" i="4"/>
  <c r="X11" i="4"/>
  <c r="W11" i="4"/>
  <c r="U11" i="4"/>
  <c r="T11" i="4"/>
  <c r="R11" i="4"/>
  <c r="Q11" i="4"/>
  <c r="O11" i="4"/>
  <c r="N11" i="4"/>
  <c r="L11" i="4"/>
  <c r="K11" i="4"/>
  <c r="I11" i="4"/>
  <c r="H11" i="4"/>
  <c r="F11" i="4"/>
  <c r="E11" i="4"/>
  <c r="C11" i="4"/>
  <c r="B11" i="4"/>
  <c r="BA10" i="4"/>
  <c r="AX10" i="4"/>
  <c r="AS10" i="4"/>
  <c r="AR10" i="4"/>
  <c r="AP10" i="4"/>
  <c r="AO10" i="4"/>
  <c r="AM10" i="4"/>
  <c r="AL10" i="4"/>
  <c r="AJ10" i="4"/>
  <c r="AI10" i="4"/>
  <c r="AG10" i="4"/>
  <c r="AF10" i="4"/>
  <c r="AD10" i="4"/>
  <c r="AC10" i="4"/>
  <c r="AA10" i="4"/>
  <c r="Z10" i="4"/>
  <c r="X10" i="4"/>
  <c r="W10" i="4"/>
  <c r="U10" i="4"/>
  <c r="T10" i="4"/>
  <c r="R10" i="4"/>
  <c r="Q10" i="4"/>
  <c r="O10" i="4"/>
  <c r="N10" i="4"/>
  <c r="L10" i="4"/>
  <c r="K10" i="4"/>
  <c r="I10" i="4"/>
  <c r="H10" i="4"/>
  <c r="F10" i="4"/>
  <c r="E10" i="4"/>
  <c r="C10" i="4"/>
  <c r="B10" i="4"/>
  <c r="BA7" i="4"/>
  <c r="AV7" i="4"/>
  <c r="AS7" i="4"/>
  <c r="AR7" i="4"/>
  <c r="AP7" i="4"/>
  <c r="AO7" i="4"/>
  <c r="AM7" i="4"/>
  <c r="AL7" i="4"/>
  <c r="AJ7" i="4"/>
  <c r="AI7" i="4"/>
  <c r="AG7" i="4"/>
  <c r="AF7" i="4"/>
  <c r="AD7" i="4"/>
  <c r="AC7" i="4"/>
  <c r="AA7" i="4"/>
  <c r="Z7" i="4"/>
  <c r="X7" i="4"/>
  <c r="W7" i="4"/>
  <c r="U7" i="4"/>
  <c r="T7" i="4"/>
  <c r="R7" i="4"/>
  <c r="Q7" i="4"/>
  <c r="O7" i="4"/>
  <c r="N7" i="4"/>
  <c r="L7" i="4"/>
  <c r="K7" i="4"/>
  <c r="I7" i="4"/>
  <c r="H7" i="4"/>
  <c r="F7" i="4"/>
  <c r="E7" i="4"/>
  <c r="C7" i="4"/>
  <c r="B7" i="4"/>
  <c r="BA6" i="4"/>
  <c r="AS6" i="4"/>
  <c r="AR6" i="4"/>
  <c r="AP6" i="4"/>
  <c r="AO6" i="4"/>
  <c r="AM6" i="4"/>
  <c r="AL6" i="4"/>
  <c r="AJ6" i="4"/>
  <c r="AI6" i="4"/>
  <c r="AG6" i="4"/>
  <c r="AF6" i="4"/>
  <c r="AD6" i="4"/>
  <c r="AC6" i="4"/>
  <c r="AA6" i="4"/>
  <c r="Z6" i="4"/>
  <c r="X6" i="4"/>
  <c r="W6" i="4"/>
  <c r="U6" i="4"/>
  <c r="T6" i="4"/>
  <c r="R6" i="4"/>
  <c r="Q6" i="4"/>
  <c r="O6" i="4"/>
  <c r="N6" i="4"/>
  <c r="L6" i="4"/>
  <c r="K6" i="4"/>
  <c r="I6" i="4"/>
  <c r="H6" i="4"/>
  <c r="F6" i="4"/>
  <c r="E6" i="4"/>
  <c r="C6" i="4"/>
  <c r="B6" i="4"/>
  <c r="BA5" i="4"/>
  <c r="AV5" i="4"/>
  <c r="AS5" i="4"/>
  <c r="AR5" i="4"/>
  <c r="AP5" i="4"/>
  <c r="AO5" i="4"/>
  <c r="AM5" i="4"/>
  <c r="AL5" i="4"/>
  <c r="AJ5" i="4"/>
  <c r="AI5" i="4"/>
  <c r="AG5" i="4"/>
  <c r="AF5" i="4"/>
  <c r="AD5" i="4"/>
  <c r="AC5" i="4"/>
  <c r="AA5" i="4"/>
  <c r="Z5" i="4"/>
  <c r="X5" i="4"/>
  <c r="W5" i="4"/>
  <c r="U5" i="4"/>
  <c r="T5" i="4"/>
  <c r="R5" i="4"/>
  <c r="Q5" i="4"/>
  <c r="O5" i="4"/>
  <c r="N5" i="4"/>
  <c r="L5" i="4"/>
  <c r="K5" i="4"/>
  <c r="I5" i="4"/>
  <c r="H5" i="4"/>
  <c r="F5" i="4"/>
  <c r="E5" i="4"/>
  <c r="C5" i="4"/>
  <c r="B5" i="4"/>
  <c r="AR12" i="3" l="1"/>
  <c r="AR11" i="3"/>
  <c r="AR5" i="3"/>
  <c r="AR8" i="3" s="1"/>
  <c r="AR6" i="3"/>
  <c r="AS11" i="3"/>
  <c r="AU10" i="3"/>
  <c r="AU5" i="3"/>
  <c r="AU6" i="3"/>
  <c r="AU7" i="3"/>
  <c r="AV10" i="3"/>
  <c r="AV5" i="3"/>
  <c r="AV6" i="3"/>
  <c r="AV7" i="3"/>
  <c r="BB8" i="3"/>
  <c r="BB9" i="3" s="1"/>
  <c r="N8" i="3"/>
  <c r="T8" i="3"/>
  <c r="T9" i="3" s="1"/>
  <c r="C8" i="3"/>
  <c r="F8" i="3"/>
  <c r="L8" i="3"/>
  <c r="L9" i="3" s="1"/>
  <c r="R8" i="3"/>
  <c r="X8" i="3"/>
  <c r="AD8" i="3"/>
  <c r="AD9" i="3" s="1"/>
  <c r="AJ8" i="3"/>
  <c r="AJ9" i="3" s="1"/>
  <c r="AP8" i="3"/>
  <c r="AP9" i="3" s="1"/>
  <c r="Z8" i="3"/>
  <c r="AF8" i="3"/>
  <c r="AF9" i="3" s="1"/>
  <c r="X9" i="3"/>
  <c r="I8" i="3"/>
  <c r="I9" i="3" s="1"/>
  <c r="O8" i="3"/>
  <c r="O9" i="3" s="1"/>
  <c r="U8" i="3"/>
  <c r="U9" i="3" s="1"/>
  <c r="AA8" i="3"/>
  <c r="AA9" i="3" s="1"/>
  <c r="AG8" i="3"/>
  <c r="AG9" i="3" s="1"/>
  <c r="AM8" i="3"/>
  <c r="AM9" i="3" s="1"/>
  <c r="AS8" i="3"/>
  <c r="AS9" i="3" s="1"/>
  <c r="AY8" i="3"/>
  <c r="AY9" i="3" s="1"/>
  <c r="BE8" i="3"/>
  <c r="BE9" i="3" s="1"/>
  <c r="AR10" i="3"/>
  <c r="AU12" i="3"/>
  <c r="C9" i="3"/>
  <c r="F9" i="3"/>
  <c r="R9" i="3"/>
  <c r="H9" i="3"/>
  <c r="N9" i="3"/>
  <c r="Z9" i="3"/>
  <c r="B8" i="3"/>
  <c r="B9" i="3" s="1"/>
  <c r="E8" i="3"/>
  <c r="E9" i="3" s="1"/>
  <c r="K8" i="3"/>
  <c r="K9" i="3" s="1"/>
  <c r="Q8" i="3"/>
  <c r="Q9" i="3" s="1"/>
  <c r="W8" i="3"/>
  <c r="W9" i="3" s="1"/>
  <c r="AC8" i="3"/>
  <c r="AC9" i="3" s="1"/>
  <c r="AI8" i="3"/>
  <c r="AI9" i="3" s="1"/>
  <c r="AO8" i="3"/>
  <c r="AO9" i="3" s="1"/>
  <c r="BA8" i="3"/>
  <c r="BA9" i="3" s="1"/>
  <c r="AL9" i="3"/>
  <c r="AR9" i="3"/>
  <c r="AX9" i="3"/>
  <c r="BD9" i="3"/>
  <c r="AU11" i="4"/>
  <c r="W8" i="4"/>
  <c r="W9" i="4" s="1"/>
  <c r="AI8" i="4"/>
  <c r="AI9" i="4" s="1"/>
  <c r="AO8" i="4"/>
  <c r="AC8" i="4"/>
  <c r="AC9" i="4" s="1"/>
  <c r="AU6" i="4"/>
  <c r="AV11" i="4"/>
  <c r="AY6" i="4"/>
  <c r="AX7" i="4"/>
  <c r="Z8" i="4"/>
  <c r="H8" i="4"/>
  <c r="N8" i="4"/>
  <c r="N9" i="4" s="1"/>
  <c r="T8" i="4"/>
  <c r="T9" i="4" s="1"/>
  <c r="AF8" i="4"/>
  <c r="AL8" i="4"/>
  <c r="AR8" i="4"/>
  <c r="AR9" i="4" s="1"/>
  <c r="AU12" i="4"/>
  <c r="AU7" i="4"/>
  <c r="AX6" i="4"/>
  <c r="AV10" i="4"/>
  <c r="AY5" i="4"/>
  <c r="AV6" i="4"/>
  <c r="I8" i="4"/>
  <c r="I9" i="4" s="1"/>
  <c r="O8" i="4"/>
  <c r="O9" i="4" s="1"/>
  <c r="U8" i="4"/>
  <c r="U9" i="4" s="1"/>
  <c r="AA8" i="4"/>
  <c r="AA9" i="4" s="1"/>
  <c r="AG8" i="4"/>
  <c r="AG9" i="4" s="1"/>
  <c r="AM8" i="4"/>
  <c r="AM9" i="4" s="1"/>
  <c r="AS8" i="4"/>
  <c r="AS9" i="4" s="1"/>
  <c r="AY7" i="4"/>
  <c r="AU10" i="4"/>
  <c r="AX11" i="4"/>
  <c r="C8" i="4"/>
  <c r="F8" i="4"/>
  <c r="L8" i="4"/>
  <c r="L9" i="4" s="1"/>
  <c r="R8" i="4"/>
  <c r="R9" i="4" s="1"/>
  <c r="X8" i="4"/>
  <c r="X9" i="4" s="1"/>
  <c r="AD8" i="4"/>
  <c r="AD9" i="4" s="1"/>
  <c r="AJ8" i="4"/>
  <c r="AJ9" i="4" s="1"/>
  <c r="AP8" i="4"/>
  <c r="AV8" i="4"/>
  <c r="H9" i="4"/>
  <c r="Z9" i="4"/>
  <c r="AF9" i="4"/>
  <c r="AL9" i="4"/>
  <c r="AX5" i="4"/>
  <c r="AY10" i="4"/>
  <c r="AU5" i="4"/>
  <c r="B8" i="4"/>
  <c r="B9" i="4" s="1"/>
  <c r="E8" i="4"/>
  <c r="E9" i="4" s="1"/>
  <c r="K8" i="4"/>
  <c r="K9" i="4" s="1"/>
  <c r="Q8" i="4"/>
  <c r="Q9" i="4" s="1"/>
  <c r="BA8" i="4"/>
  <c r="BA9" i="4" s="1"/>
  <c r="AY11" i="4"/>
  <c r="C9" i="4"/>
  <c r="F9" i="4"/>
  <c r="AP9" i="4"/>
  <c r="AV9" i="4"/>
  <c r="AO9" i="4"/>
  <c r="AV8" i="3" l="1"/>
  <c r="AV9" i="3" s="1"/>
  <c r="AU8" i="3"/>
  <c r="AU9" i="3" s="1"/>
  <c r="AX8" i="4"/>
  <c r="AX9" i="4" s="1"/>
  <c r="AU8" i="4"/>
  <c r="AU9" i="4" s="1"/>
  <c r="AY8" i="4"/>
  <c r="AY9" i="4" s="1"/>
  <c r="AY55" i="2" l="1"/>
  <c r="AX55" i="2"/>
  <c r="AV55" i="2"/>
  <c r="AU55" i="2"/>
  <c r="AY54" i="2"/>
  <c r="AX54" i="2"/>
  <c r="AV54" i="2"/>
  <c r="AU54" i="2"/>
  <c r="AX53" i="2"/>
  <c r="AU53" i="2"/>
  <c r="AX52" i="2"/>
  <c r="AU52" i="2"/>
  <c r="AY51" i="2"/>
  <c r="AX51" i="2"/>
  <c r="AV51" i="2"/>
  <c r="AU51" i="2"/>
  <c r="AY50" i="2"/>
  <c r="AX50" i="2"/>
  <c r="AV50" i="2"/>
  <c r="AY49" i="2"/>
  <c r="AX49" i="2"/>
  <c r="AV49" i="2"/>
  <c r="AU49" i="2"/>
  <c r="AY48" i="2"/>
  <c r="AX48" i="2"/>
  <c r="AV48" i="2"/>
  <c r="AU48" i="2"/>
  <c r="AY47" i="2"/>
  <c r="AX47" i="2"/>
  <c r="AV47" i="2"/>
  <c r="AU47" i="2"/>
  <c r="AY46" i="2"/>
  <c r="AX46" i="2"/>
  <c r="AV46" i="2"/>
  <c r="AU46" i="2"/>
  <c r="AY45" i="2"/>
  <c r="AX45" i="2"/>
  <c r="AV45" i="2"/>
  <c r="AU45" i="2"/>
  <c r="AY44" i="2"/>
  <c r="AX44" i="2"/>
  <c r="AV44" i="2"/>
  <c r="AU44" i="2"/>
  <c r="AY43" i="2"/>
  <c r="AX43" i="2"/>
  <c r="AU43" i="2"/>
  <c r="AY42" i="2"/>
  <c r="AX42" i="2"/>
  <c r="AV42" i="2"/>
  <c r="AU42" i="2"/>
  <c r="AY41" i="2"/>
  <c r="AX41" i="2"/>
  <c r="AV41" i="2"/>
  <c r="AU41" i="2"/>
  <c r="AY40" i="2"/>
  <c r="AX40" i="2"/>
  <c r="AV40" i="2"/>
  <c r="AU40" i="2"/>
  <c r="AX39" i="2"/>
  <c r="AV39" i="2"/>
  <c r="AU39" i="2"/>
  <c r="AY38" i="2"/>
  <c r="AX38" i="2"/>
  <c r="AV38" i="2"/>
  <c r="AU38" i="2"/>
  <c r="AY37" i="2"/>
  <c r="AX37" i="2"/>
  <c r="AV37" i="2"/>
  <c r="AU37" i="2"/>
  <c r="AY36" i="2"/>
  <c r="AX36" i="2"/>
  <c r="AV36" i="2"/>
  <c r="AU36" i="2"/>
  <c r="AY35" i="2"/>
  <c r="AX35" i="2"/>
  <c r="AU35" i="2"/>
  <c r="AX34" i="2"/>
  <c r="AU34" i="2"/>
  <c r="AY33" i="2"/>
  <c r="AX33" i="2"/>
  <c r="AV33" i="2"/>
  <c r="AU33" i="2"/>
  <c r="AY32" i="2"/>
  <c r="AX32" i="2"/>
  <c r="AV32" i="2"/>
  <c r="AU32" i="2"/>
  <c r="AY29" i="2"/>
  <c r="AX29" i="2"/>
  <c r="AV29" i="2"/>
  <c r="AU29" i="2"/>
  <c r="AY28" i="2"/>
  <c r="AX28" i="2"/>
  <c r="AV28" i="2"/>
  <c r="AU28" i="2"/>
  <c r="AY26" i="2"/>
  <c r="AX26" i="2"/>
  <c r="AV26" i="2"/>
  <c r="AU26" i="2"/>
  <c r="AY24" i="2"/>
  <c r="AX24" i="2"/>
  <c r="AV24" i="2"/>
  <c r="AU24" i="2"/>
  <c r="AY23" i="2"/>
  <c r="AX23" i="2"/>
  <c r="AX11" i="2" s="1"/>
  <c r="AU23" i="2"/>
  <c r="AX22" i="2"/>
  <c r="AV22" i="2"/>
  <c r="AU22" i="2"/>
  <c r="AY21" i="2"/>
  <c r="AX21" i="2"/>
  <c r="AV21" i="2"/>
  <c r="AU21" i="2"/>
  <c r="AU6" i="2" s="1"/>
  <c r="AX20" i="2"/>
  <c r="AX19" i="2"/>
  <c r="AU19" i="2"/>
  <c r="AY18" i="2"/>
  <c r="AX18" i="2"/>
  <c r="AV18" i="2"/>
  <c r="AU18" i="2"/>
  <c r="BA12" i="2"/>
  <c r="AR12" i="2"/>
  <c r="AO12" i="2"/>
  <c r="AL12" i="2"/>
  <c r="AI12" i="2"/>
  <c r="AF12" i="2"/>
  <c r="AC12" i="2"/>
  <c r="Z12" i="2"/>
  <c r="W12" i="2"/>
  <c r="T12" i="2"/>
  <c r="Q12" i="2"/>
  <c r="N12" i="2"/>
  <c r="K12" i="2"/>
  <c r="H12" i="2"/>
  <c r="E12" i="2"/>
  <c r="B12" i="2"/>
  <c r="BB11" i="2"/>
  <c r="BA11" i="2"/>
  <c r="AS11" i="2"/>
  <c r="AR11" i="2"/>
  <c r="AP11" i="2"/>
  <c r="AO11" i="2"/>
  <c r="AM11" i="2"/>
  <c r="AL11" i="2"/>
  <c r="AJ11" i="2"/>
  <c r="AI11" i="2"/>
  <c r="AG11" i="2"/>
  <c r="AF11" i="2"/>
  <c r="AD11" i="2"/>
  <c r="AC11" i="2"/>
  <c r="AA11" i="2"/>
  <c r="Z11" i="2"/>
  <c r="X11" i="2"/>
  <c r="W11" i="2"/>
  <c r="U11" i="2"/>
  <c r="T11" i="2"/>
  <c r="R11" i="2"/>
  <c r="Q11" i="2"/>
  <c r="O11" i="2"/>
  <c r="N11" i="2"/>
  <c r="L11" i="2"/>
  <c r="K11" i="2"/>
  <c r="I11" i="2"/>
  <c r="H11" i="2"/>
  <c r="F11" i="2"/>
  <c r="E11" i="2"/>
  <c r="C11" i="2"/>
  <c r="B11" i="2"/>
  <c r="BB10" i="2"/>
  <c r="BA10" i="2"/>
  <c r="AS10" i="2"/>
  <c r="AR10" i="2"/>
  <c r="AP10" i="2"/>
  <c r="AO10" i="2"/>
  <c r="AM10" i="2"/>
  <c r="AL10" i="2"/>
  <c r="AJ10" i="2"/>
  <c r="AI10" i="2"/>
  <c r="AG10" i="2"/>
  <c r="AF10" i="2"/>
  <c r="AD10" i="2"/>
  <c r="AC10" i="2"/>
  <c r="AA10" i="2"/>
  <c r="Z10" i="2"/>
  <c r="X10" i="2"/>
  <c r="W10" i="2"/>
  <c r="U10" i="2"/>
  <c r="T10" i="2"/>
  <c r="R10" i="2"/>
  <c r="Q10" i="2"/>
  <c r="O10" i="2"/>
  <c r="N10" i="2"/>
  <c r="L10" i="2"/>
  <c r="K10" i="2"/>
  <c r="I10" i="2"/>
  <c r="H10" i="2"/>
  <c r="F10" i="2"/>
  <c r="E10" i="2"/>
  <c r="C10" i="2"/>
  <c r="B10" i="2"/>
  <c r="BB7" i="2"/>
  <c r="BA7" i="2"/>
  <c r="AX7" i="2"/>
  <c r="AS7" i="2"/>
  <c r="AR7" i="2"/>
  <c r="AP7" i="2"/>
  <c r="AO7" i="2"/>
  <c r="AM7" i="2"/>
  <c r="AL7" i="2"/>
  <c r="AJ7" i="2"/>
  <c r="AI7" i="2"/>
  <c r="AG7" i="2"/>
  <c r="AF7" i="2"/>
  <c r="AD7" i="2"/>
  <c r="AC7" i="2"/>
  <c r="AA7" i="2"/>
  <c r="Z7" i="2"/>
  <c r="X7" i="2"/>
  <c r="W7" i="2"/>
  <c r="U7" i="2"/>
  <c r="T7" i="2"/>
  <c r="R7" i="2"/>
  <c r="Q7" i="2"/>
  <c r="O7" i="2"/>
  <c r="N7" i="2"/>
  <c r="L7" i="2"/>
  <c r="K7" i="2"/>
  <c r="I7" i="2"/>
  <c r="H7" i="2"/>
  <c r="F7" i="2"/>
  <c r="E7" i="2"/>
  <c r="C7" i="2"/>
  <c r="B7" i="2"/>
  <c r="BB6" i="2"/>
  <c r="BA6" i="2"/>
  <c r="AS6" i="2"/>
  <c r="AR6" i="2"/>
  <c r="AP6" i="2"/>
  <c r="AO6" i="2"/>
  <c r="AM6" i="2"/>
  <c r="AL6" i="2"/>
  <c r="AJ6" i="2"/>
  <c r="AI6" i="2"/>
  <c r="AG6" i="2"/>
  <c r="AF6" i="2"/>
  <c r="AD6" i="2"/>
  <c r="AC6" i="2"/>
  <c r="AA6" i="2"/>
  <c r="Z6" i="2"/>
  <c r="X6" i="2"/>
  <c r="W6" i="2"/>
  <c r="U6" i="2"/>
  <c r="T6" i="2"/>
  <c r="R6" i="2"/>
  <c r="Q6" i="2"/>
  <c r="O6" i="2"/>
  <c r="N6" i="2"/>
  <c r="L6" i="2"/>
  <c r="K6" i="2"/>
  <c r="I6" i="2"/>
  <c r="H6" i="2"/>
  <c r="F6" i="2"/>
  <c r="E6" i="2"/>
  <c r="C6" i="2"/>
  <c r="B6" i="2"/>
  <c r="BB5" i="2"/>
  <c r="BA5" i="2"/>
  <c r="AS5" i="2"/>
  <c r="AR5" i="2"/>
  <c r="AP5" i="2"/>
  <c r="AO5" i="2"/>
  <c r="AM5" i="2"/>
  <c r="AL5" i="2"/>
  <c r="AJ5" i="2"/>
  <c r="AI5" i="2"/>
  <c r="AG5" i="2"/>
  <c r="AF5" i="2"/>
  <c r="AD5" i="2"/>
  <c r="AC5" i="2"/>
  <c r="AA5" i="2"/>
  <c r="Z5" i="2"/>
  <c r="X5" i="2"/>
  <c r="W5" i="2"/>
  <c r="U5" i="2"/>
  <c r="T5" i="2"/>
  <c r="R5" i="2"/>
  <c r="Q5" i="2"/>
  <c r="O5" i="2"/>
  <c r="N5" i="2"/>
  <c r="L5" i="2"/>
  <c r="K5" i="2"/>
  <c r="I5" i="2"/>
  <c r="H5" i="2"/>
  <c r="F5" i="2"/>
  <c r="E5" i="2"/>
  <c r="C5" i="2"/>
  <c r="B5" i="2"/>
  <c r="AV54" i="1"/>
  <c r="AU54" i="1"/>
  <c r="AS54" i="1"/>
  <c r="AR54" i="1"/>
  <c r="AU53" i="1"/>
  <c r="AR53" i="1"/>
  <c r="AV50" i="1"/>
  <c r="AU50" i="1"/>
  <c r="AS50" i="1"/>
  <c r="AV49" i="1"/>
  <c r="AU49" i="1"/>
  <c r="AS49" i="1"/>
  <c r="AR49" i="1"/>
  <c r="AV47" i="1"/>
  <c r="AU47" i="1"/>
  <c r="AS47" i="1"/>
  <c r="AR47" i="1"/>
  <c r="AV46" i="1"/>
  <c r="AU46" i="1"/>
  <c r="AS46" i="1"/>
  <c r="AR46" i="1"/>
  <c r="AV45" i="1"/>
  <c r="AU45" i="1"/>
  <c r="AS45" i="1"/>
  <c r="AR45" i="1"/>
  <c r="AV43" i="1"/>
  <c r="AU43" i="1"/>
  <c r="AR43" i="1"/>
  <c r="AV42" i="1"/>
  <c r="AU42" i="1"/>
  <c r="AS42" i="1"/>
  <c r="AR42" i="1"/>
  <c r="AV41" i="1"/>
  <c r="AU41" i="1"/>
  <c r="AS41" i="1"/>
  <c r="AR41" i="1"/>
  <c r="AV40" i="1"/>
  <c r="AU40" i="1"/>
  <c r="AS40" i="1"/>
  <c r="AR40" i="1"/>
  <c r="AU39" i="1"/>
  <c r="AS39" i="1"/>
  <c r="AR39" i="1"/>
  <c r="AV38" i="1"/>
  <c r="AU38" i="1"/>
  <c r="AS38" i="1"/>
  <c r="AR38" i="1"/>
  <c r="AU34" i="1"/>
  <c r="AR34" i="1"/>
  <c r="AV33" i="1"/>
  <c r="AU33" i="1"/>
  <c r="AS33" i="1"/>
  <c r="AR33" i="1"/>
  <c r="AV32" i="1"/>
  <c r="AU32" i="1"/>
  <c r="AS32" i="1"/>
  <c r="AR32" i="1"/>
  <c r="AV29" i="1"/>
  <c r="AU29" i="1"/>
  <c r="AS29" i="1"/>
  <c r="AR29" i="1"/>
  <c r="AV28" i="1"/>
  <c r="AU28" i="1"/>
  <c r="AS28" i="1"/>
  <c r="AR28" i="1"/>
  <c r="AV26" i="1"/>
  <c r="AU26" i="1"/>
  <c r="AS26" i="1"/>
  <c r="AR26" i="1"/>
  <c r="AV24" i="1"/>
  <c r="AU24" i="1"/>
  <c r="AS24" i="1"/>
  <c r="AS11" i="1" s="1"/>
  <c r="AR24" i="1"/>
  <c r="AV23" i="1"/>
  <c r="AU23" i="1"/>
  <c r="AR23" i="1"/>
  <c r="AU22" i="1"/>
  <c r="AS22" i="1"/>
  <c r="AR22" i="1"/>
  <c r="AV19" i="1"/>
  <c r="AU19" i="1"/>
  <c r="AR19" i="1"/>
  <c r="AV18" i="1"/>
  <c r="AU18" i="1"/>
  <c r="AU11" i="1" s="1"/>
  <c r="AS18" i="1"/>
  <c r="AR18" i="1"/>
  <c r="AX12" i="1"/>
  <c r="AO12" i="1"/>
  <c r="AL12" i="1"/>
  <c r="AI12" i="1"/>
  <c r="AF12" i="1"/>
  <c r="AC12" i="1"/>
  <c r="Z12" i="1"/>
  <c r="W12" i="1"/>
  <c r="T12" i="1"/>
  <c r="Q12" i="1"/>
  <c r="N12" i="1"/>
  <c r="K12" i="1"/>
  <c r="H12" i="1"/>
  <c r="E12" i="1"/>
  <c r="B12" i="1"/>
  <c r="AY11" i="1"/>
  <c r="AX11" i="1"/>
  <c r="AV11" i="1"/>
  <c r="AP11" i="1"/>
  <c r="AO11" i="1"/>
  <c r="AM11" i="1"/>
  <c r="AL11" i="1"/>
  <c r="AJ11" i="1"/>
  <c r="AI11" i="1"/>
  <c r="AG11" i="1"/>
  <c r="AF11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Y10" i="1"/>
  <c r="AX10" i="1"/>
  <c r="AP10" i="1"/>
  <c r="AO10" i="1"/>
  <c r="AM10" i="1"/>
  <c r="AL10" i="1"/>
  <c r="AJ10" i="1"/>
  <c r="AI10" i="1"/>
  <c r="AG10" i="1"/>
  <c r="AF10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Y7" i="1"/>
  <c r="AX7" i="1"/>
  <c r="AP7" i="1"/>
  <c r="AO7" i="1"/>
  <c r="AM7" i="1"/>
  <c r="AL7" i="1"/>
  <c r="AJ7" i="1"/>
  <c r="AI7" i="1"/>
  <c r="AG7" i="1"/>
  <c r="AF7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Y6" i="1"/>
  <c r="AX6" i="1"/>
  <c r="AR6" i="1"/>
  <c r="AP6" i="1"/>
  <c r="AO6" i="1"/>
  <c r="AM6" i="1"/>
  <c r="AL6" i="1"/>
  <c r="AJ6" i="1"/>
  <c r="AI6" i="1"/>
  <c r="AG6" i="1"/>
  <c r="AF6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  <c r="AY5" i="1"/>
  <c r="AX5" i="1"/>
  <c r="AP5" i="1"/>
  <c r="AO5" i="1"/>
  <c r="AM5" i="1"/>
  <c r="AL5" i="1"/>
  <c r="AJ5" i="1"/>
  <c r="AI5" i="1"/>
  <c r="AG5" i="1"/>
  <c r="AF5" i="1"/>
  <c r="AD5" i="1"/>
  <c r="AC5" i="1"/>
  <c r="AA5" i="1"/>
  <c r="Z5" i="1"/>
  <c r="X5" i="1"/>
  <c r="W5" i="1"/>
  <c r="U5" i="1"/>
  <c r="T5" i="1"/>
  <c r="R5" i="1"/>
  <c r="Q5" i="1"/>
  <c r="O5" i="1"/>
  <c r="N5" i="1"/>
  <c r="L5" i="1"/>
  <c r="K5" i="1"/>
  <c r="I5" i="1"/>
  <c r="H5" i="1"/>
  <c r="F5" i="1"/>
  <c r="E5" i="1"/>
  <c r="C5" i="1"/>
  <c r="B5" i="1"/>
  <c r="AU10" i="2" l="1"/>
  <c r="AX5" i="2"/>
  <c r="AX12" i="2"/>
  <c r="AU12" i="2"/>
  <c r="AX10" i="2"/>
  <c r="AV10" i="2"/>
  <c r="AU11" i="2"/>
  <c r="AV7" i="2"/>
  <c r="AV8" i="2" s="1"/>
  <c r="AV9" i="2" s="1"/>
  <c r="AV11" i="2"/>
  <c r="AY5" i="2"/>
  <c r="AV6" i="2"/>
  <c r="AY7" i="2"/>
  <c r="AY11" i="2"/>
  <c r="AU5" i="2"/>
  <c r="AX6" i="2"/>
  <c r="AU7" i="2"/>
  <c r="AV5" i="2"/>
  <c r="AY6" i="2"/>
  <c r="AY10" i="2"/>
  <c r="C8" i="2"/>
  <c r="C9" i="2" s="1"/>
  <c r="I8" i="2"/>
  <c r="I9" i="2" s="1"/>
  <c r="O8" i="2"/>
  <c r="O9" i="2" s="1"/>
  <c r="U8" i="2"/>
  <c r="U9" i="2" s="1"/>
  <c r="AA8" i="2"/>
  <c r="AA9" i="2" s="1"/>
  <c r="AG8" i="2"/>
  <c r="AG9" i="2" s="1"/>
  <c r="AM8" i="2"/>
  <c r="AM9" i="2" s="1"/>
  <c r="AS8" i="2"/>
  <c r="AS9" i="2" s="1"/>
  <c r="E8" i="2"/>
  <c r="E9" i="2" s="1"/>
  <c r="K8" i="2"/>
  <c r="K9" i="2" s="1"/>
  <c r="Q8" i="2"/>
  <c r="Q9" i="2" s="1"/>
  <c r="W8" i="2"/>
  <c r="W9" i="2" s="1"/>
  <c r="AC8" i="2"/>
  <c r="AC9" i="2" s="1"/>
  <c r="AI8" i="2"/>
  <c r="AI9" i="2" s="1"/>
  <c r="AO8" i="2"/>
  <c r="AO9" i="2" s="1"/>
  <c r="BA8" i="2"/>
  <c r="BA9" i="2" s="1"/>
  <c r="F8" i="2"/>
  <c r="F9" i="2" s="1"/>
  <c r="L8" i="2"/>
  <c r="L9" i="2" s="1"/>
  <c r="R8" i="2"/>
  <c r="R9" i="2" s="1"/>
  <c r="X8" i="2"/>
  <c r="X9" i="2" s="1"/>
  <c r="AD8" i="2"/>
  <c r="AD9" i="2" s="1"/>
  <c r="AJ8" i="2"/>
  <c r="AJ9" i="2" s="1"/>
  <c r="AP8" i="2"/>
  <c r="AP9" i="2" s="1"/>
  <c r="BB8" i="2"/>
  <c r="BB9" i="2" s="1"/>
  <c r="B8" i="2"/>
  <c r="B9" i="2" s="1"/>
  <c r="H8" i="2"/>
  <c r="H9" i="2" s="1"/>
  <c r="N8" i="2"/>
  <c r="N9" i="2" s="1"/>
  <c r="T8" i="2"/>
  <c r="T9" i="2" s="1"/>
  <c r="Z8" i="2"/>
  <c r="Z9" i="2" s="1"/>
  <c r="AF8" i="2"/>
  <c r="AF9" i="2" s="1"/>
  <c r="AL8" i="2"/>
  <c r="AL9" i="2" s="1"/>
  <c r="AR8" i="2"/>
  <c r="AR9" i="2" s="1"/>
  <c r="AX8" i="2"/>
  <c r="AX9" i="2" s="1"/>
  <c r="AS7" i="1"/>
  <c r="AR10" i="1"/>
  <c r="AV7" i="1"/>
  <c r="AV5" i="1"/>
  <c r="AV8" i="1" s="1"/>
  <c r="I8" i="1"/>
  <c r="O8" i="1"/>
  <c r="O9" i="1" s="1"/>
  <c r="U8" i="1"/>
  <c r="AA8" i="1"/>
  <c r="AA9" i="1" s="1"/>
  <c r="AG8" i="1"/>
  <c r="AG9" i="1" s="1"/>
  <c r="AM8" i="1"/>
  <c r="AM9" i="1" s="1"/>
  <c r="AX8" i="1"/>
  <c r="AR7" i="1"/>
  <c r="AV6" i="1"/>
  <c r="AS10" i="1"/>
  <c r="AX9" i="1"/>
  <c r="AU10" i="1"/>
  <c r="AR5" i="1"/>
  <c r="AS6" i="1"/>
  <c r="E8" i="1"/>
  <c r="E9" i="1" s="1"/>
  <c r="K8" i="1"/>
  <c r="K9" i="1" s="1"/>
  <c r="Q8" i="1"/>
  <c r="Q9" i="1" s="1"/>
  <c r="W8" i="1"/>
  <c r="AC8" i="1"/>
  <c r="AI8" i="1"/>
  <c r="AI9" i="1" s="1"/>
  <c r="AO8" i="1"/>
  <c r="AO9" i="1" s="1"/>
  <c r="AU7" i="1"/>
  <c r="AV10" i="1"/>
  <c r="AR11" i="1"/>
  <c r="AR12" i="1"/>
  <c r="AS5" i="1"/>
  <c r="AS8" i="1" s="1"/>
  <c r="AY8" i="1"/>
  <c r="AY9" i="1" s="1"/>
  <c r="AU6" i="1"/>
  <c r="B8" i="1"/>
  <c r="B9" i="1" s="1"/>
  <c r="F8" i="1"/>
  <c r="F9" i="1" s="1"/>
  <c r="L8" i="1"/>
  <c r="L9" i="1" s="1"/>
  <c r="R8" i="1"/>
  <c r="R9" i="1" s="1"/>
  <c r="X8" i="1"/>
  <c r="X9" i="1" s="1"/>
  <c r="AD8" i="1"/>
  <c r="AD9" i="1" s="1"/>
  <c r="AJ8" i="1"/>
  <c r="AJ9" i="1" s="1"/>
  <c r="AP8" i="1"/>
  <c r="AP9" i="1" s="1"/>
  <c r="AU12" i="1"/>
  <c r="I9" i="1"/>
  <c r="U9" i="1"/>
  <c r="W9" i="1"/>
  <c r="AC9" i="1"/>
  <c r="AU5" i="1"/>
  <c r="C8" i="1"/>
  <c r="C9" i="1" s="1"/>
  <c r="H8" i="1"/>
  <c r="H9" i="1" s="1"/>
  <c r="N8" i="1"/>
  <c r="N9" i="1" s="1"/>
  <c r="T8" i="1"/>
  <c r="T9" i="1" s="1"/>
  <c r="Z8" i="1"/>
  <c r="Z9" i="1" s="1"/>
  <c r="AF8" i="1"/>
  <c r="AF9" i="1" s="1"/>
  <c r="AL8" i="1"/>
  <c r="AL9" i="1" s="1"/>
  <c r="AU8" i="2" l="1"/>
  <c r="AU9" i="2" s="1"/>
  <c r="AY8" i="2"/>
  <c r="AY9" i="2" s="1"/>
  <c r="AV9" i="1"/>
  <c r="AU8" i="1"/>
  <c r="AR9" i="1"/>
  <c r="AU9" i="1"/>
  <c r="AS9" i="1"/>
  <c r="AR8" i="1"/>
</calcChain>
</file>

<file path=xl/sharedStrings.xml><?xml version="1.0" encoding="utf-8"?>
<sst xmlns="http://schemas.openxmlformats.org/spreadsheetml/2006/main" count="732" uniqueCount="104">
  <si>
    <t>Global Longitudinal LA Strain</t>
  </si>
  <si>
    <t>Systolic LA Strain</t>
  </si>
  <si>
    <t>LA Area</t>
  </si>
  <si>
    <t>LA Strain Rate s</t>
  </si>
  <si>
    <t>LA Strain Rate e</t>
  </si>
  <si>
    <t>LA Strain Rate a</t>
  </si>
  <si>
    <t>Doppler Mitralis E</t>
  </si>
  <si>
    <t>Doppler Mitralis A</t>
  </si>
  <si>
    <t>Doppler Mitralis DT (E-våg)</t>
  </si>
  <si>
    <t>Doppler LVOT VTI</t>
  </si>
  <si>
    <r>
      <rPr>
        <b/>
        <sz val="12"/>
        <color theme="1"/>
        <rFont val="Calibri"/>
        <family val="2"/>
        <scheme val="minor"/>
      </rPr>
      <t>Tissue Doppler e</t>
    </r>
    <r>
      <rPr>
        <sz val="12"/>
        <color theme="1"/>
        <rFont val="Calibri"/>
        <family val="2"/>
        <scheme val="minor"/>
      </rPr>
      <t xml:space="preserve">  (LV lateral wall)</t>
    </r>
  </si>
  <si>
    <t>Tissue Doppler a  (LV lateral wall)</t>
  </si>
  <si>
    <t>Tissue Doppler s  (LV lateral wall)</t>
  </si>
  <si>
    <r>
      <rPr>
        <b/>
        <sz val="12"/>
        <color theme="1"/>
        <rFont val="Calibri"/>
        <family val="2"/>
        <scheme val="minor"/>
      </rPr>
      <t>Tissue doppler s</t>
    </r>
    <r>
      <rPr>
        <sz val="12"/>
        <color theme="1"/>
        <rFont val="Calibri"/>
        <family val="2"/>
        <scheme val="minor"/>
      </rPr>
      <t xml:space="preserve"> (RV free wall)</t>
    </r>
  </si>
  <si>
    <t>E/A</t>
  </si>
  <si>
    <t>E/e</t>
  </si>
  <si>
    <t>Hjärtfrekvens</t>
  </si>
  <si>
    <t>LegLift ICU</t>
  </si>
  <si>
    <t>GLS LA Peter</t>
  </si>
  <si>
    <t xml:space="preserve">Systolic LA strain </t>
  </si>
  <si>
    <t>LA-Area PG</t>
  </si>
  <si>
    <t>LA SR s</t>
  </si>
  <si>
    <t>LA SR e</t>
  </si>
  <si>
    <t>LA SR a</t>
  </si>
  <si>
    <t>LV-E</t>
  </si>
  <si>
    <t>LV A</t>
  </si>
  <si>
    <t>LV Mitralis DT (E-våg)</t>
  </si>
  <si>
    <t>LVOT-VTI</t>
  </si>
  <si>
    <t>LV e</t>
  </si>
  <si>
    <t>LV a</t>
  </si>
  <si>
    <t>LV s</t>
  </si>
  <si>
    <t>RV s</t>
  </si>
  <si>
    <t>VK E/A</t>
  </si>
  <si>
    <t>VK E/e</t>
  </si>
  <si>
    <t>Baseline</t>
  </si>
  <si>
    <t>During</t>
  </si>
  <si>
    <t>n=</t>
  </si>
  <si>
    <t>mean</t>
  </si>
  <si>
    <t>SD</t>
  </si>
  <si>
    <t>SEM</t>
  </si>
  <si>
    <t>95%CI</t>
  </si>
  <si>
    <t>min</t>
  </si>
  <si>
    <t>max</t>
  </si>
  <si>
    <t>T-Test</t>
  </si>
  <si>
    <t>Peter</t>
  </si>
  <si>
    <t>saknas</t>
  </si>
  <si>
    <t>dålig bild</t>
  </si>
  <si>
    <t>15, fråga lucy</t>
  </si>
  <si>
    <t>54 eller 44,5</t>
  </si>
  <si>
    <t>43,3 eller 38,1</t>
  </si>
  <si>
    <t>Dålig bild</t>
  </si>
  <si>
    <t>DB</t>
    <phoneticPr fontId="0" type="noConversion"/>
  </si>
  <si>
    <t>CPAP LA</t>
  </si>
  <si>
    <t>Global Longitudinal LV Strain</t>
  </si>
  <si>
    <t>Diastolic LV Strain</t>
  </si>
  <si>
    <t xml:space="preserve">LV volume, enddiastolic volume (obs biplan ej analyserad, bara 4kammare) </t>
  </si>
  <si>
    <t>LV Strain Rate s</t>
  </si>
  <si>
    <t>LV Strain Rate e</t>
  </si>
  <si>
    <t>LV Strain Rate a</t>
  </si>
  <si>
    <t>LV Ejection Fraction</t>
  </si>
  <si>
    <t>GLS LV Peter</t>
  </si>
  <si>
    <t xml:space="preserve">Diastolic LV strain </t>
  </si>
  <si>
    <t>LV-Volume PG</t>
  </si>
  <si>
    <t>LV SR s</t>
  </si>
  <si>
    <t>LV SR e</t>
  </si>
  <si>
    <t>LV SR a</t>
  </si>
  <si>
    <t>LV EF</t>
  </si>
  <si>
    <t>LV E/A</t>
  </si>
  <si>
    <t>LV E/e</t>
  </si>
  <si>
    <t>DB</t>
  </si>
  <si>
    <t>CPAP Left Ventricle</t>
  </si>
  <si>
    <r>
      <rPr>
        <b/>
        <sz val="12"/>
        <color theme="1"/>
        <rFont val="Calibri"/>
        <family val="2"/>
        <scheme val="minor"/>
      </rPr>
      <t>Tissue doppler e</t>
    </r>
    <r>
      <rPr>
        <sz val="12"/>
        <color theme="1"/>
        <rFont val="Calibri"/>
        <family val="2"/>
        <scheme val="minor"/>
      </rPr>
      <t xml:space="preserve"> (LV lateral wall)</t>
    </r>
  </si>
  <si>
    <r>
      <rPr>
        <b/>
        <sz val="12"/>
        <color theme="1"/>
        <rFont val="Calibri"/>
        <family val="2"/>
        <scheme val="minor"/>
      </rPr>
      <t>Tissue doppler a</t>
    </r>
    <r>
      <rPr>
        <sz val="12"/>
        <color theme="1"/>
        <rFont val="Calibri"/>
        <family val="2"/>
        <scheme val="minor"/>
      </rPr>
      <t xml:space="preserve"> (LV lateral wall)</t>
    </r>
  </si>
  <si>
    <r>
      <rPr>
        <b/>
        <sz val="12"/>
        <color theme="1"/>
        <rFont val="Calibri"/>
        <family val="2"/>
        <scheme val="minor"/>
      </rPr>
      <t>Tissue doppler s</t>
    </r>
    <r>
      <rPr>
        <sz val="12"/>
        <color theme="1"/>
        <rFont val="Calibri"/>
        <family val="2"/>
        <scheme val="minor"/>
      </rPr>
      <t xml:space="preserve"> (LV lateral wall)</t>
    </r>
  </si>
  <si>
    <t>VK e</t>
  </si>
  <si>
    <t>VK a</t>
  </si>
  <si>
    <t>VK s</t>
  </si>
  <si>
    <t>HK s</t>
  </si>
  <si>
    <t>saknas</t>
    <phoneticPr fontId="0" type="noConversion"/>
  </si>
  <si>
    <t>db</t>
  </si>
  <si>
    <t>går ej analysera</t>
  </si>
  <si>
    <t>Passive Leg Raise, Left Ventricle</t>
  </si>
  <si>
    <t>Passive Leg Raise, Left Atria</t>
  </si>
  <si>
    <t>51 eller 45 bild 2</t>
  </si>
  <si>
    <t>49.2</t>
  </si>
  <si>
    <t>Person</t>
  </si>
  <si>
    <t>BMI</t>
  </si>
  <si>
    <t>Man</t>
  </si>
  <si>
    <t>Kvinna</t>
  </si>
  <si>
    <t>kvinna</t>
  </si>
  <si>
    <t>man</t>
  </si>
  <si>
    <t>Participant data</t>
  </si>
  <si>
    <t>Gender</t>
  </si>
  <si>
    <t>Length (cm)</t>
  </si>
  <si>
    <t>Excercise level, 1-4 4 is very active</t>
  </si>
  <si>
    <t>20 male (man)</t>
  </si>
  <si>
    <t>18 female (kvinna)</t>
  </si>
  <si>
    <t>Weight (kg)</t>
  </si>
  <si>
    <t>Age (year)</t>
  </si>
  <si>
    <t>Mean Age</t>
  </si>
  <si>
    <t>Mean Weight</t>
  </si>
  <si>
    <t>Mean Length</t>
  </si>
  <si>
    <t>Mean BMI</t>
  </si>
  <si>
    <t>Mean excercise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</si>
</sst>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Calibri (Brödtext)_x0000_"/>
    </font>
    <font>
      <sz val="12"/>
      <color theme="1"/>
      <name val="Calibri (Brödtext)_x0000_"/>
    </font>
    <font>
      <sz val="12"/>
      <color theme="1"/>
      <name val="Calibri (Brödtext)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 (Brödtext)_x0000_"/>
    </font>
    <font>
      <b/>
      <sz val="16"/>
      <color theme="1"/>
      <name val="Calibri (Brödtext)_x0000_"/>
    </font>
    <font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rödtext)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9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2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8" xfId="0" applyBorder="1"/>
    <xf numFmtId="2" fontId="4" fillId="0" borderId="10" xfId="0" quotePrefix="1" applyNumberFormat="1" applyFont="1" applyBorder="1" applyAlignment="1">
      <alignment horizontal="center"/>
    </xf>
    <xf numFmtId="2" fontId="5" fillId="0" borderId="10" xfId="0" quotePrefix="1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0" fillId="0" borderId="13" xfId="0" applyBorder="1"/>
    <xf numFmtId="0" fontId="0" fillId="0" borderId="12" xfId="0" applyBorder="1"/>
    <xf numFmtId="0" fontId="6" fillId="0" borderId="0" xfId="0" applyFont="1"/>
    <xf numFmtId="0" fontId="0" fillId="3" borderId="1" xfId="2" applyFont="1" applyBorder="1"/>
    <xf numFmtId="0" fontId="7" fillId="0" borderId="1" xfId="0" applyFont="1" applyBorder="1"/>
    <xf numFmtId="0" fontId="0" fillId="4" borderId="1" xfId="3" applyFont="1" applyBorder="1"/>
    <xf numFmtId="0" fontId="7" fillId="7" borderId="1" xfId="0" applyFont="1" applyFill="1" applyBorder="1"/>
    <xf numFmtId="0" fontId="7" fillId="9" borderId="1" xfId="2" applyFont="1" applyFill="1" applyBorder="1"/>
    <xf numFmtId="0" fontId="7" fillId="10" borderId="1" xfId="0" applyFont="1" applyFill="1" applyBorder="1"/>
    <xf numFmtId="0" fontId="7" fillId="3" borderId="1" xfId="2" applyFont="1" applyBorder="1"/>
    <xf numFmtId="0" fontId="8" fillId="11" borderId="1" xfId="0" applyFont="1" applyFill="1" applyBorder="1"/>
    <xf numFmtId="0" fontId="8" fillId="12" borderId="14" xfId="0" applyFont="1" applyFill="1" applyBorder="1"/>
    <xf numFmtId="0" fontId="8" fillId="13" borderId="15" xfId="0" applyFont="1" applyFill="1" applyBorder="1"/>
    <xf numFmtId="0" fontId="8" fillId="12" borderId="1" xfId="0" applyFont="1" applyFill="1" applyBorder="1"/>
    <xf numFmtId="0" fontId="0" fillId="2" borderId="1" xfId="1" applyFont="1" applyBorder="1"/>
    <xf numFmtId="0" fontId="9" fillId="11" borderId="1" xfId="0" applyFont="1" applyFill="1" applyBorder="1"/>
    <xf numFmtId="0" fontId="9" fillId="14" borderId="1" xfId="0" applyFont="1" applyFill="1" applyBorder="1"/>
    <xf numFmtId="0" fontId="10" fillId="4" borderId="1" xfId="3" applyFont="1" applyBorder="1"/>
    <xf numFmtId="0" fontId="0" fillId="4" borderId="14" xfId="3" applyFont="1" applyBorder="1"/>
    <xf numFmtId="0" fontId="0" fillId="17" borderId="15" xfId="5" applyFont="1" applyFill="1" applyBorder="1"/>
    <xf numFmtId="0" fontId="0" fillId="11" borderId="1" xfId="0" applyFill="1" applyBorder="1"/>
    <xf numFmtId="0" fontId="0" fillId="14" borderId="1" xfId="0" applyFill="1" applyBorder="1"/>
    <xf numFmtId="0" fontId="7" fillId="15" borderId="1" xfId="0" applyFont="1" applyFill="1" applyBorder="1"/>
    <xf numFmtId="0" fontId="9" fillId="18" borderId="1" xfId="0" applyFont="1" applyFill="1" applyBorder="1"/>
    <xf numFmtId="0" fontId="9" fillId="19" borderId="1" xfId="0" applyFont="1" applyFill="1" applyBorder="1"/>
    <xf numFmtId="0" fontId="7" fillId="11" borderId="1" xfId="0" applyFont="1" applyFill="1" applyBorder="1"/>
    <xf numFmtId="0" fontId="8" fillId="18" borderId="1" xfId="0" applyFont="1" applyFill="1" applyBorder="1"/>
    <xf numFmtId="0" fontId="7" fillId="15" borderId="1" xfId="2" applyFont="1" applyFill="1" applyBorder="1"/>
    <xf numFmtId="0" fontId="0" fillId="0" borderId="16" xfId="0" applyBorder="1"/>
    <xf numFmtId="0" fontId="0" fillId="10" borderId="1" xfId="0" applyFill="1" applyBorder="1"/>
    <xf numFmtId="0" fontId="7" fillId="3" borderId="4" xfId="2" applyFont="1" applyBorder="1"/>
    <xf numFmtId="0" fontId="7" fillId="10" borderId="0" xfId="0" applyFont="1" applyFill="1"/>
    <xf numFmtId="0" fontId="8" fillId="0" borderId="0" xfId="0" applyFont="1"/>
    <xf numFmtId="0" fontId="8" fillId="20" borderId="0" xfId="0" applyFont="1" applyFill="1"/>
    <xf numFmtId="0" fontId="7" fillId="0" borderId="0" xfId="0" applyFont="1"/>
    <xf numFmtId="0" fontId="0" fillId="20" borderId="0" xfId="0" applyFill="1"/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13" borderId="0" xfId="0" applyFont="1" applyFill="1"/>
    <xf numFmtId="0" fontId="1" fillId="2" borderId="1" xfId="1" applyBorder="1"/>
    <xf numFmtId="0" fontId="9" fillId="21" borderId="1" xfId="0" applyFont="1" applyFill="1" applyBorder="1"/>
    <xf numFmtId="0" fontId="9" fillId="12" borderId="1" xfId="0" applyFont="1" applyFill="1" applyBorder="1"/>
    <xf numFmtId="0" fontId="7" fillId="9" borderId="1" xfId="0" applyFont="1" applyFill="1" applyBorder="1"/>
    <xf numFmtId="0" fontId="11" fillId="0" borderId="1" xfId="0" applyFont="1" applyBorder="1"/>
    <xf numFmtId="0" fontId="1" fillId="3" borderId="1" xfId="2" applyBorder="1"/>
    <xf numFmtId="0" fontId="1" fillId="4" borderId="1" xfId="3" applyBorder="1"/>
    <xf numFmtId="0" fontId="1" fillId="17" borderId="0" xfId="5" applyFill="1" applyBorder="1"/>
    <xf numFmtId="0" fontId="10" fillId="17" borderId="0" xfId="5" applyFont="1" applyFill="1" applyBorder="1"/>
    <xf numFmtId="0" fontId="7" fillId="5" borderId="4" xfId="4" applyFont="1" applyBorder="1"/>
    <xf numFmtId="0" fontId="7" fillId="6" borderId="0" xfId="5" applyFont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0" borderId="0" xfId="0" applyFont="1"/>
    <xf numFmtId="0" fontId="1" fillId="0" borderId="1" xfId="0" applyFont="1" applyBorder="1"/>
    <xf numFmtId="0" fontId="7" fillId="7" borderId="1" xfId="4" applyFont="1" applyFill="1" applyBorder="1"/>
    <xf numFmtId="0" fontId="7" fillId="8" borderId="1" xfId="5" applyFont="1" applyFill="1" applyBorder="1"/>
    <xf numFmtId="0" fontId="7" fillId="5" borderId="1" xfId="4" applyFont="1" applyBorder="1"/>
    <xf numFmtId="0" fontId="7" fillId="6" borderId="1" xfId="5" applyFont="1" applyBorder="1"/>
    <xf numFmtId="0" fontId="8" fillId="22" borderId="1" xfId="0" applyFont="1" applyFill="1" applyBorder="1"/>
    <xf numFmtId="0" fontId="8" fillId="23" borderId="14" xfId="0" applyFont="1" applyFill="1" applyBorder="1"/>
    <xf numFmtId="0" fontId="8" fillId="13" borderId="17" xfId="0" applyFont="1" applyFill="1" applyBorder="1"/>
    <xf numFmtId="0" fontId="8" fillId="22" borderId="18" xfId="0" applyFont="1" applyFill="1" applyBorder="1"/>
    <xf numFmtId="0" fontId="8" fillId="23" borderId="1" xfId="0" applyFont="1" applyFill="1" applyBorder="1"/>
    <xf numFmtId="0" fontId="9" fillId="22" borderId="19" xfId="0" applyFont="1" applyFill="1" applyBorder="1"/>
    <xf numFmtId="0" fontId="12" fillId="7" borderId="1" xfId="0" applyFont="1" applyFill="1" applyBorder="1"/>
    <xf numFmtId="0" fontId="13" fillId="0" borderId="1" xfId="0" applyFont="1" applyBorder="1"/>
    <xf numFmtId="0" fontId="1" fillId="5" borderId="1" xfId="4" applyBorder="1"/>
    <xf numFmtId="0" fontId="1" fillId="6" borderId="1" xfId="5" applyBorder="1"/>
    <xf numFmtId="0" fontId="1" fillId="6" borderId="14" xfId="5" applyBorder="1"/>
    <xf numFmtId="0" fontId="1" fillId="17" borderId="17" xfId="5" applyFill="1" applyBorder="1"/>
    <xf numFmtId="0" fontId="1" fillId="22" borderId="18" xfId="0" applyFont="1" applyFill="1" applyBorder="1"/>
    <xf numFmtId="0" fontId="1" fillId="23" borderId="1" xfId="0" applyFont="1" applyFill="1" applyBorder="1"/>
    <xf numFmtId="0" fontId="7" fillId="24" borderId="1" xfId="0" applyFont="1" applyFill="1" applyBorder="1"/>
    <xf numFmtId="0" fontId="7" fillId="16" borderId="1" xfId="0" applyFont="1" applyFill="1" applyBorder="1"/>
    <xf numFmtId="0" fontId="1" fillId="5" borderId="18" xfId="4" applyBorder="1"/>
    <xf numFmtId="0" fontId="9" fillId="22" borderId="20" xfId="0" applyFont="1" applyFill="1" applyBorder="1"/>
    <xf numFmtId="0" fontId="10" fillId="6" borderId="1" xfId="5" applyFont="1" applyBorder="1"/>
    <xf numFmtId="0" fontId="10" fillId="6" borderId="14" xfId="5" applyFont="1" applyBorder="1"/>
    <xf numFmtId="0" fontId="10" fillId="17" borderId="17" xfId="5" applyFont="1" applyFill="1" applyBorder="1"/>
    <xf numFmtId="0" fontId="7" fillId="22" borderId="1" xfId="0" applyFont="1" applyFill="1" applyBorder="1"/>
    <xf numFmtId="0" fontId="7" fillId="23" borderId="1" xfId="0" applyFont="1" applyFill="1" applyBorder="1"/>
    <xf numFmtId="0" fontId="1" fillId="22" borderId="1" xfId="0" applyFont="1" applyFill="1" applyBorder="1"/>
    <xf numFmtId="0" fontId="1" fillId="0" borderId="16" xfId="0" applyFont="1" applyBorder="1"/>
    <xf numFmtId="0" fontId="1" fillId="20" borderId="0" xfId="0" applyFont="1" applyFill="1"/>
    <xf numFmtId="0" fontId="14" fillId="0" borderId="0" xfId="0" applyFont="1"/>
    <xf numFmtId="0" fontId="9" fillId="0" borderId="0" xfId="0" applyFont="1"/>
    <xf numFmtId="0" fontId="9" fillId="0" borderId="16" xfId="0" applyFont="1" applyBorder="1"/>
    <xf numFmtId="0" fontId="0" fillId="8" borderId="1" xfId="0" applyFill="1" applyBorder="1"/>
    <xf numFmtId="0" fontId="7" fillId="0" borderId="21" xfId="0" applyFont="1" applyBorder="1"/>
    <xf numFmtId="0" fontId="0" fillId="0" borderId="23" xfId="0" applyBorder="1"/>
    <xf numFmtId="0" fontId="6" fillId="7" borderId="24" xfId="4" applyFont="1" applyFill="1" applyBorder="1"/>
    <xf numFmtId="0" fontId="6" fillId="8" borderId="24" xfId="5" applyFont="1" applyFill="1" applyBorder="1"/>
    <xf numFmtId="0" fontId="6" fillId="5" borderId="24" xfId="4" applyFont="1" applyBorder="1"/>
    <xf numFmtId="0" fontId="6" fillId="6" borderId="24" xfId="5" applyFont="1" applyBorder="1"/>
    <xf numFmtId="0" fontId="15" fillId="22" borderId="25" xfId="0" applyFont="1" applyFill="1" applyBorder="1"/>
    <xf numFmtId="0" fontId="15" fillId="23" borderId="25" xfId="0" applyFont="1" applyFill="1" applyBorder="1"/>
    <xf numFmtId="0" fontId="15" fillId="13" borderId="25" xfId="0" applyFont="1" applyFill="1" applyBorder="1"/>
    <xf numFmtId="0" fontId="1" fillId="2" borderId="22" xfId="1" applyBorder="1"/>
    <xf numFmtId="0" fontId="9" fillId="22" borderId="25" xfId="0" applyFont="1" applyFill="1" applyBorder="1"/>
    <xf numFmtId="0" fontId="9" fillId="23" borderId="25" xfId="0" applyFont="1" applyFill="1" applyBorder="1"/>
    <xf numFmtId="0" fontId="7" fillId="0" borderId="26" xfId="0" applyFont="1" applyBorder="1"/>
    <xf numFmtId="0" fontId="0" fillId="0" borderId="27" xfId="0" applyBorder="1"/>
    <xf numFmtId="0" fontId="1" fillId="5" borderId="28" xfId="4" applyBorder="1"/>
    <xf numFmtId="0" fontId="1" fillId="6" borderId="28" xfId="5" applyBorder="1"/>
    <xf numFmtId="0" fontId="1" fillId="17" borderId="12" xfId="5" applyFill="1" applyBorder="1"/>
    <xf numFmtId="0" fontId="9" fillId="22" borderId="12" xfId="0" applyFont="1" applyFill="1" applyBorder="1"/>
    <xf numFmtId="0" fontId="9" fillId="23" borderId="12" xfId="0" applyFont="1" applyFill="1" applyBorder="1"/>
    <xf numFmtId="0" fontId="6" fillId="24" borderId="24" xfId="0" applyFont="1" applyFill="1" applyBorder="1"/>
    <xf numFmtId="0" fontId="6" fillId="16" borderId="24" xfId="0" applyFont="1" applyFill="1" applyBorder="1"/>
    <xf numFmtId="0" fontId="9" fillId="25" borderId="19" xfId="0" applyFont="1" applyFill="1" applyBorder="1"/>
    <xf numFmtId="0" fontId="9" fillId="19" borderId="19" xfId="0" applyFont="1" applyFill="1" applyBorder="1"/>
    <xf numFmtId="0" fontId="0" fillId="0" borderId="26" xfId="0" applyBorder="1"/>
    <xf numFmtId="0" fontId="1" fillId="17" borderId="28" xfId="5" applyFill="1" applyBorder="1"/>
    <xf numFmtId="0" fontId="9" fillId="23" borderId="19" xfId="0" applyFont="1" applyFill="1" applyBorder="1"/>
    <xf numFmtId="0" fontId="17" fillId="6" borderId="28" xfId="5" applyFont="1" applyBorder="1"/>
    <xf numFmtId="0" fontId="17" fillId="17" borderId="28" xfId="5" applyFont="1" applyFill="1" applyBorder="1"/>
    <xf numFmtId="0" fontId="16" fillId="6" borderId="28" xfId="5" applyFont="1" applyBorder="1"/>
    <xf numFmtId="0" fontId="6" fillId="22" borderId="25" xfId="0" applyFont="1" applyFill="1" applyBorder="1"/>
    <xf numFmtId="0" fontId="6" fillId="23" borderId="25" xfId="0" applyFont="1" applyFill="1" applyBorder="1"/>
    <xf numFmtId="0" fontId="6" fillId="22" borderId="19" xfId="0" applyFont="1" applyFill="1" applyBorder="1"/>
    <xf numFmtId="0" fontId="6" fillId="23" borderId="19" xfId="0" applyFont="1" applyFill="1" applyBorder="1"/>
    <xf numFmtId="0" fontId="15" fillId="22" borderId="19" xfId="0" applyFont="1" applyFill="1" applyBorder="1"/>
    <xf numFmtId="0" fontId="15" fillId="23" borderId="19" xfId="0" applyFont="1" applyFill="1" applyBorder="1"/>
    <xf numFmtId="0" fontId="15" fillId="13" borderId="19" xfId="0" applyFont="1" applyFill="1" applyBorder="1"/>
    <xf numFmtId="0" fontId="0" fillId="7" borderId="1" xfId="0" applyFill="1" applyBorder="1"/>
    <xf numFmtId="0" fontId="0" fillId="0" borderId="29" xfId="0" applyBorder="1"/>
    <xf numFmtId="0" fontId="0" fillId="0" borderId="30" xfId="0" applyBorder="1"/>
    <xf numFmtId="0" fontId="6" fillId="5" borderId="4" xfId="4" applyFont="1" applyBorder="1"/>
    <xf numFmtId="0" fontId="6" fillId="6" borderId="0" xfId="5" applyFont="1" applyBorder="1"/>
    <xf numFmtId="0" fontId="15" fillId="0" borderId="0" xfId="0" applyFont="1"/>
    <xf numFmtId="0" fontId="15" fillId="20" borderId="0" xfId="0" applyFont="1" applyFill="1"/>
    <xf numFmtId="0" fontId="18" fillId="0" borderId="0" xfId="0" applyFont="1"/>
  </cellXfs>
  <cellStyles count="6">
    <cellStyle name="20 % - Dekorfärg1" xfId="1" builtinId="30"/>
    <cellStyle name="20 % - Dekorfärg3" xfId="2" builtinId="38"/>
    <cellStyle name="20 % - Dekorfärg6" xfId="4" builtinId="50"/>
    <cellStyle name="40 % - Dekorfärg3" xfId="3" builtinId="39"/>
    <cellStyle name="40 % - Dekorfärg6" xfId="5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D89BD-5414-5C42-B3C4-4F7C0A48ACD4}">
  <dimension ref="A1:AY64"/>
  <sheetViews>
    <sheetView workbookViewId="0">
      <selection activeCell="E1" sqref="E1"/>
    </sheetView>
  </sheetViews>
  <sheetFormatPr baseColWidth="10" defaultRowHeight="16"/>
  <sheetData>
    <row r="1" spans="1:51">
      <c r="A1" t="s">
        <v>52</v>
      </c>
      <c r="B1" s="1" t="s">
        <v>0</v>
      </c>
      <c r="E1" s="1" t="s">
        <v>1</v>
      </c>
      <c r="H1" s="1" t="s">
        <v>2</v>
      </c>
      <c r="K1" s="1" t="s">
        <v>3</v>
      </c>
      <c r="N1" s="1" t="s">
        <v>4</v>
      </c>
      <c r="Q1" s="1" t="s">
        <v>5</v>
      </c>
      <c r="T1" s="1" t="s">
        <v>6</v>
      </c>
      <c r="W1" s="1" t="s">
        <v>7</v>
      </c>
      <c r="Z1" s="1" t="s">
        <v>8</v>
      </c>
      <c r="AC1" s="1" t="s">
        <v>9</v>
      </c>
      <c r="AF1" t="s">
        <v>10</v>
      </c>
      <c r="AI1" s="1" t="s">
        <v>11</v>
      </c>
      <c r="AL1" s="1" t="s">
        <v>12</v>
      </c>
      <c r="AO1" t="s">
        <v>13</v>
      </c>
      <c r="AR1" s="1" t="s">
        <v>14</v>
      </c>
      <c r="AU1" s="1" t="s">
        <v>15</v>
      </c>
      <c r="AX1" t="s">
        <v>16</v>
      </c>
    </row>
    <row r="2" spans="1:51" ht="17" thickBot="1"/>
    <row r="3" spans="1:51">
      <c r="A3" s="2" t="s">
        <v>17</v>
      </c>
      <c r="B3" s="4" t="s">
        <v>18</v>
      </c>
      <c r="C3" s="3"/>
      <c r="E3" s="5" t="s">
        <v>19</v>
      </c>
      <c r="F3" s="6"/>
      <c r="H3" s="4" t="s">
        <v>20</v>
      </c>
      <c r="I3" s="3"/>
      <c r="K3" s="4" t="s">
        <v>21</v>
      </c>
      <c r="L3" s="3"/>
      <c r="N3" s="4" t="s">
        <v>22</v>
      </c>
      <c r="O3" s="3"/>
      <c r="Q3" s="5" t="s">
        <v>23</v>
      </c>
      <c r="R3" s="6"/>
      <c r="T3" s="4" t="s">
        <v>24</v>
      </c>
      <c r="U3" s="3"/>
      <c r="W3" s="4" t="s">
        <v>25</v>
      </c>
      <c r="X3" s="3"/>
      <c r="Z3" s="5" t="s">
        <v>26</v>
      </c>
      <c r="AA3" s="6"/>
      <c r="AC3" s="4" t="s">
        <v>27</v>
      </c>
      <c r="AD3" s="3"/>
      <c r="AF3" s="4" t="s">
        <v>28</v>
      </c>
      <c r="AG3" s="3"/>
      <c r="AI3" s="4" t="s">
        <v>29</v>
      </c>
      <c r="AJ3" s="3"/>
      <c r="AL3" s="4" t="s">
        <v>30</v>
      </c>
      <c r="AM3" s="3"/>
      <c r="AO3" s="4" t="s">
        <v>31</v>
      </c>
      <c r="AP3" s="3"/>
      <c r="AR3" s="4" t="s">
        <v>32</v>
      </c>
      <c r="AS3" s="3"/>
      <c r="AU3" s="5" t="s">
        <v>33</v>
      </c>
      <c r="AV3" s="6"/>
      <c r="AX3" s="4" t="s">
        <v>16</v>
      </c>
      <c r="AY3" s="3"/>
    </row>
    <row r="4" spans="1:51" ht="17" thickBot="1">
      <c r="A4" s="7"/>
      <c r="B4" s="9" t="s">
        <v>34</v>
      </c>
      <c r="C4" s="8" t="s">
        <v>35</v>
      </c>
      <c r="E4" s="12" t="s">
        <v>34</v>
      </c>
      <c r="F4" s="13" t="s">
        <v>35</v>
      </c>
      <c r="H4" s="9" t="s">
        <v>34</v>
      </c>
      <c r="I4" s="8" t="s">
        <v>35</v>
      </c>
      <c r="K4" s="10" t="s">
        <v>34</v>
      </c>
      <c r="L4" s="11" t="s">
        <v>35</v>
      </c>
      <c r="N4" s="10" t="s">
        <v>34</v>
      </c>
      <c r="O4" s="11" t="s">
        <v>35</v>
      </c>
      <c r="Q4" s="12" t="s">
        <v>34</v>
      </c>
      <c r="R4" s="13" t="s">
        <v>35</v>
      </c>
      <c r="T4" s="9" t="s">
        <v>34</v>
      </c>
      <c r="U4" s="8" t="s">
        <v>35</v>
      </c>
      <c r="W4" s="10" t="s">
        <v>34</v>
      </c>
      <c r="X4" s="11" t="s">
        <v>35</v>
      </c>
      <c r="Z4" s="14" t="s">
        <v>34</v>
      </c>
      <c r="AA4" s="15" t="s">
        <v>35</v>
      </c>
      <c r="AC4" s="9" t="s">
        <v>34</v>
      </c>
      <c r="AD4" s="8" t="s">
        <v>35</v>
      </c>
      <c r="AF4" s="10" t="s">
        <v>34</v>
      </c>
      <c r="AG4" s="11" t="s">
        <v>35</v>
      </c>
      <c r="AI4" s="10" t="s">
        <v>34</v>
      </c>
      <c r="AJ4" s="11" t="s">
        <v>35</v>
      </c>
      <c r="AL4" s="10" t="s">
        <v>34</v>
      </c>
      <c r="AM4" s="11" t="s">
        <v>35</v>
      </c>
      <c r="AO4" s="10" t="s">
        <v>34</v>
      </c>
      <c r="AP4" s="11" t="s">
        <v>35</v>
      </c>
      <c r="AR4" s="10" t="s">
        <v>34</v>
      </c>
      <c r="AS4" s="11" t="s">
        <v>35</v>
      </c>
      <c r="AU4" s="12" t="s">
        <v>34</v>
      </c>
      <c r="AV4" s="13" t="s">
        <v>35</v>
      </c>
      <c r="AX4" s="9" t="s">
        <v>34</v>
      </c>
      <c r="AY4" s="8" t="s">
        <v>35</v>
      </c>
    </row>
    <row r="5" spans="1:51">
      <c r="A5" s="16" t="s">
        <v>36</v>
      </c>
      <c r="B5" s="18">
        <f>COUNT(B18:B55)</f>
        <v>22</v>
      </c>
      <c r="C5" s="17">
        <f>COUNT(C18:C55)</f>
        <v>23</v>
      </c>
      <c r="E5" s="20">
        <f>COUNT(E18:E55)</f>
        <v>23</v>
      </c>
      <c r="F5" s="21">
        <f>COUNT(F18:F55)</f>
        <v>23</v>
      </c>
      <c r="H5" s="18">
        <f>COUNT(H18:H55)</f>
        <v>21</v>
      </c>
      <c r="I5" s="17">
        <f>COUNT(I18:I55)</f>
        <v>16</v>
      </c>
      <c r="K5" s="18">
        <f>COUNT(K18:K55)</f>
        <v>23</v>
      </c>
      <c r="L5" s="17">
        <f>COUNT(L18:L55)</f>
        <v>23</v>
      </c>
      <c r="N5" s="18">
        <f>COUNT(N18:N55)</f>
        <v>23</v>
      </c>
      <c r="O5" s="17">
        <f>COUNT(O18:O55)</f>
        <v>23</v>
      </c>
      <c r="Q5" s="20">
        <f>COUNT(Q18:Q55)</f>
        <v>23</v>
      </c>
      <c r="R5" s="21">
        <f>COUNT(R18:R55)</f>
        <v>23</v>
      </c>
      <c r="T5" s="18">
        <f>COUNT(T18:T55)</f>
        <v>25</v>
      </c>
      <c r="U5" s="17">
        <f>COUNT(U18:U55)</f>
        <v>22</v>
      </c>
      <c r="W5" s="18">
        <f>COUNT(W18:W55)</f>
        <v>24</v>
      </c>
      <c r="X5" s="17">
        <f>COUNT(X18:X55)</f>
        <v>20</v>
      </c>
      <c r="Z5" s="20">
        <f>COUNT(Z18:Z55)</f>
        <v>25</v>
      </c>
      <c r="AA5" s="21">
        <f>COUNT(AA18:AA55)</f>
        <v>20</v>
      </c>
      <c r="AC5" s="18">
        <f>COUNT(AC18:AC55)</f>
        <v>24</v>
      </c>
      <c r="AD5" s="17">
        <f>COUNT(AD18:AD55)</f>
        <v>20</v>
      </c>
      <c r="AF5" s="18">
        <f>COUNT(AF18:AF55)</f>
        <v>25</v>
      </c>
      <c r="AG5" s="17">
        <f>COUNT(AG18:AG55)</f>
        <v>23</v>
      </c>
      <c r="AI5" s="18">
        <f>COUNT(AI18:AI55)</f>
        <v>25</v>
      </c>
      <c r="AJ5" s="17">
        <f>COUNT(AJ18:AJ55)</f>
        <v>24</v>
      </c>
      <c r="AL5" s="18">
        <f>COUNT(AL18:AL55)</f>
        <v>25</v>
      </c>
      <c r="AM5" s="17">
        <f>COUNT(AM18:AM55)</f>
        <v>23</v>
      </c>
      <c r="AO5" s="18">
        <f>COUNT(AO18:AO55)</f>
        <v>25</v>
      </c>
      <c r="AP5" s="17">
        <f>COUNT(AP18:AP55)</f>
        <v>25</v>
      </c>
      <c r="AR5" s="18">
        <f>COUNT(AR18:AR55)</f>
        <v>23</v>
      </c>
      <c r="AS5" s="17">
        <f>COUNT(AS18:AS55)</f>
        <v>19</v>
      </c>
      <c r="AU5" s="20">
        <f>COUNT(AU18:AU55)</f>
        <v>24</v>
      </c>
      <c r="AV5" s="21">
        <f>COUNT(AV18:AV55)</f>
        <v>20</v>
      </c>
      <c r="AX5" s="18">
        <f>COUNT(AX18:AX55)</f>
        <v>27</v>
      </c>
      <c r="AY5" s="17">
        <f>COUNT(AY18:AY55)</f>
        <v>27</v>
      </c>
    </row>
    <row r="6" spans="1:51">
      <c r="A6" s="16" t="s">
        <v>37</v>
      </c>
      <c r="B6" s="22">
        <f>AVERAGE(B18:B55)</f>
        <v>41.181818181818187</v>
      </c>
      <c r="C6" s="8">
        <f>AVERAGE(C18:C55)</f>
        <v>35.378260869565217</v>
      </c>
      <c r="E6" s="23">
        <f>AVERAGE(E18:E55)</f>
        <v>11.586956521739131</v>
      </c>
      <c r="F6" s="13">
        <f>AVERAGE(F18:F55)</f>
        <v>12.817391304347826</v>
      </c>
      <c r="H6" s="22">
        <f>AVERAGE(H18:H55)</f>
        <v>16.395238095238099</v>
      </c>
      <c r="I6" s="8">
        <f>AVERAGE(I18:I55)</f>
        <v>13.93125</v>
      </c>
      <c r="K6" s="22">
        <f>AVERAGE(K18:K55)</f>
        <v>1.7560869565217392</v>
      </c>
      <c r="L6" s="8">
        <f>AVERAGE(L18:L55)</f>
        <v>1.5295652173913046</v>
      </c>
      <c r="N6" s="22">
        <f>AVERAGE(N18:N55)</f>
        <v>-2.5913043478260875</v>
      </c>
      <c r="O6" s="8">
        <f>AVERAGE(O18:O55)</f>
        <v>-2.215217391304348</v>
      </c>
      <c r="Q6" s="23">
        <f>AVERAGE(Q18:Q55)</f>
        <v>-1.6804347826086954</v>
      </c>
      <c r="R6" s="13">
        <f>AVERAGE(R18:R55)</f>
        <v>-1.767391304347826</v>
      </c>
      <c r="T6" s="22">
        <f>AVERAGE(T18:T55)</f>
        <v>0.82719999999999994</v>
      </c>
      <c r="U6" s="8">
        <f>AVERAGE(U18:U55)</f>
        <v>0.69863636363636361</v>
      </c>
      <c r="W6" s="22">
        <f>AVERAGE(W18:W55)</f>
        <v>0.39999999999999997</v>
      </c>
      <c r="X6" s="8">
        <f>AVERAGE(X18:X55)</f>
        <v>0.40150000000000008</v>
      </c>
      <c r="Z6" s="23">
        <f>AVERAGE(Z18:Z55)</f>
        <v>195.6</v>
      </c>
      <c r="AA6" s="13">
        <f>AVERAGE(AA18:AA55)</f>
        <v>185.2</v>
      </c>
      <c r="AC6" s="22">
        <f>AVERAGE(AC18:AC55)</f>
        <v>23.525000000000006</v>
      </c>
      <c r="AD6" s="8">
        <f>AVERAGE(AD18:AD55)</f>
        <v>18.604999999999997</v>
      </c>
      <c r="AF6" s="22">
        <f>AVERAGE(AF18:AF55)</f>
        <v>0.1416</v>
      </c>
      <c r="AG6" s="8">
        <f>AVERAGE(AG18:AG55)</f>
        <v>0.11434782608695651</v>
      </c>
      <c r="AI6" s="22">
        <f>AVERAGE(AI18:AI55)</f>
        <v>5.8400000000000014E-2</v>
      </c>
      <c r="AJ6" s="8">
        <f>AVERAGE(AJ18:AJ55)</f>
        <v>5.1666666666666694E-2</v>
      </c>
      <c r="AL6" s="22">
        <f>AVERAGE(AL18:AL55)</f>
        <v>9.4000000000000028E-2</v>
      </c>
      <c r="AM6" s="8">
        <f>AVERAGE(AM18:AM55)</f>
        <v>8.695652173913046E-2</v>
      </c>
      <c r="AO6" s="22">
        <f>AVERAGE(AO18:AO55)</f>
        <v>0.11240000000000001</v>
      </c>
      <c r="AP6" s="8">
        <f>AVERAGE(AP18:AP55)</f>
        <v>9.0000000000000038E-2</v>
      </c>
      <c r="AR6" s="22">
        <f>AVERAGE(AR18:AR55)</f>
        <v>2.1284519804527551</v>
      </c>
      <c r="AS6" s="8">
        <f>AVERAGE(AS18:AS55)</f>
        <v>1.7883203878729219</v>
      </c>
      <c r="AU6" s="23">
        <f>AVERAGE(AU18:AU55)</f>
        <v>6.0229118410184581</v>
      </c>
      <c r="AV6" s="13">
        <f>AVERAGE(AV18:AV55)</f>
        <v>6.2950215062715049</v>
      </c>
      <c r="AX6" s="22">
        <f>AVERAGE(AX18:AX55)</f>
        <v>60.185185185185183</v>
      </c>
      <c r="AY6" s="8">
        <f>AVERAGE(AY18:AY55)</f>
        <v>56.925925925925924</v>
      </c>
    </row>
    <row r="7" spans="1:51">
      <c r="A7" s="16" t="s">
        <v>38</v>
      </c>
      <c r="B7" s="24">
        <f>STDEV(B18:B55)</f>
        <v>6.7016441737855788</v>
      </c>
      <c r="C7" s="8">
        <f>STDEV(C18:C55)</f>
        <v>5.1831857983061633</v>
      </c>
      <c r="E7" s="25">
        <f>STDEV(E18:E55)</f>
        <v>3.4764538290183618</v>
      </c>
      <c r="F7" s="13">
        <f>STDEV(F18:F55)</f>
        <v>4.2164884327550727</v>
      </c>
      <c r="H7" s="24">
        <f>STDEV(H18:H55)</f>
        <v>2.8031190111152999</v>
      </c>
      <c r="I7" s="8">
        <f>STDEV(I18:I55)</f>
        <v>2.9325117220567107</v>
      </c>
      <c r="K7" s="24">
        <f>STDEV(K18:K55)</f>
        <v>0.31469666679973257</v>
      </c>
      <c r="L7" s="8">
        <f>STDEV(L18:L55)</f>
        <v>0.36787446303509452</v>
      </c>
      <c r="N7" s="24">
        <f>STDEV(N18:N55)</f>
        <v>0.44839414832595842</v>
      </c>
      <c r="O7" s="8">
        <f>STDEV(O18:O55)</f>
        <v>0.5225450790925068</v>
      </c>
      <c r="Q7" s="25">
        <f>STDEV(Q18:Q55)</f>
        <v>0.35794207582271015</v>
      </c>
      <c r="R7" s="13">
        <f>STDEV(R18:R55)</f>
        <v>0.49488490297611271</v>
      </c>
      <c r="T7" s="24">
        <f>STDEV(T18:T55)</f>
        <v>0.1364893158211776</v>
      </c>
      <c r="U7" s="8">
        <f>STDEV(U18:U55)</f>
        <v>9.9441078727697654E-2</v>
      </c>
      <c r="W7" s="24">
        <f>STDEV(W18:W55)</f>
        <v>7.9015683638563511E-2</v>
      </c>
      <c r="X7" s="8">
        <f>STDEV(X18:X55)</f>
        <v>9.9539730232388934E-2</v>
      </c>
      <c r="Z7" s="25">
        <f>STDEV(Z18:Z55)</f>
        <v>36.594626199302361</v>
      </c>
      <c r="AA7" s="13">
        <f>STDEV(AA18:AA55)</f>
        <v>39.434956440621079</v>
      </c>
      <c r="AC7" s="24">
        <f>STDEV(AC18:AC55)</f>
        <v>3.8718886527288219</v>
      </c>
      <c r="AD7" s="8">
        <f>STDEV(AD18:AD55)</f>
        <v>4.2074464064510622</v>
      </c>
      <c r="AF7" s="24">
        <f>STDEV(AF18:AF55)</f>
        <v>2.3036203390894735E-2</v>
      </c>
      <c r="AG7" s="8">
        <f>STDEV(AG18:AG55)</f>
        <v>2.6599057904800494E-2</v>
      </c>
      <c r="AI7" s="24">
        <f>STDEV(AI18:AI55)</f>
        <v>1.4910846164230019E-2</v>
      </c>
      <c r="AJ7" s="8">
        <f>STDEV(AJ18:AJ55)</f>
        <v>9.6308682468614123E-3</v>
      </c>
      <c r="AL7" s="24">
        <f>STDEV(AL18:AL55)</f>
        <v>1.9364916731036942E-2</v>
      </c>
      <c r="AM7" s="8">
        <f>STDEV(AM18:AM55)</f>
        <v>2.0098571321612829E-2</v>
      </c>
      <c r="AO7" s="24">
        <f>STDEV(AO18:AO55)</f>
        <v>2.0058248511107178E-2</v>
      </c>
      <c r="AP7" s="8">
        <f>STDEV(AP18:AP55)</f>
        <v>1.6832508230603224E-2</v>
      </c>
      <c r="AR7" s="24">
        <f>STDEV(AR18:AR55)</f>
        <v>0.55311661200839701</v>
      </c>
      <c r="AS7" s="8">
        <f>STDEV(AS18:AS55)</f>
        <v>0.43904451185290683</v>
      </c>
      <c r="AU7" s="25">
        <f>STDEV(AU18:AU55)</f>
        <v>1.410860771604608</v>
      </c>
      <c r="AV7" s="13">
        <f>STDEV(AV18:AV55)</f>
        <v>2.4062363163133038</v>
      </c>
      <c r="AX7" s="24">
        <f>STDEV(AX18:AX55)</f>
        <v>7.3119345910906111</v>
      </c>
      <c r="AY7" s="8">
        <f>STDEV(AY18:AY55)</f>
        <v>7.4209989267769849</v>
      </c>
    </row>
    <row r="8" spans="1:51">
      <c r="A8" s="16" t="s">
        <v>39</v>
      </c>
      <c r="B8" s="24">
        <f t="shared" ref="B8:C8" si="0">B7/SQRT(B5)</f>
        <v>1.4287953386114884</v>
      </c>
      <c r="C8" s="26">
        <f t="shared" si="0"/>
        <v>1.080768949682761</v>
      </c>
      <c r="E8" s="25">
        <f>E7/SQRT(E5)</f>
        <v>0.72489073315423769</v>
      </c>
      <c r="F8" s="27">
        <f>F7/SQRT(F5)</f>
        <v>0.87919861493435758</v>
      </c>
      <c r="H8" s="24">
        <f>H7/SQRT(H5)</f>
        <v>0.61169071668598207</v>
      </c>
      <c r="I8" s="26">
        <f>I7/SQRT(I5)</f>
        <v>0.73312793051417768</v>
      </c>
      <c r="K8" s="24">
        <f>K7/SQRT(K5)</f>
        <v>6.5618791083460734E-2</v>
      </c>
      <c r="L8" s="26">
        <f>L7/SQRT(L5)</f>
        <v>7.6707128106323755E-2</v>
      </c>
      <c r="N8" s="24">
        <f>N7/SQRT(N5)</f>
        <v>9.3496643104808305E-2</v>
      </c>
      <c r="O8" s="26">
        <f>O7/SQRT(O5)</f>
        <v>0.10895818098538185</v>
      </c>
      <c r="Q8" s="25">
        <f>Q7/SQRT(Q5)</f>
        <v>7.463608220654544E-2</v>
      </c>
      <c r="R8" s="27">
        <f>R7/SQRT(R5)</f>
        <v>0.10319063556975644</v>
      </c>
      <c r="T8" s="24">
        <f>T7/SQRT(T5)</f>
        <v>2.729786316423552E-2</v>
      </c>
      <c r="U8" s="26">
        <f>U7/SQRT(U5)</f>
        <v>2.1200909219919795E-2</v>
      </c>
      <c r="W8" s="24">
        <f>W7/SQRT(W5)</f>
        <v>1.6129008882638494E-2</v>
      </c>
      <c r="X8" s="26">
        <f>X7/SQRT(X5)</f>
        <v>2.2257760326161259E-2</v>
      </c>
      <c r="Z8" s="25">
        <f>Z7/SQRT(Z5)</f>
        <v>7.3189252398604721</v>
      </c>
      <c r="AA8" s="27">
        <f>AA7/SQRT(AA5)</f>
        <v>8.8179243290971883</v>
      </c>
      <c r="AC8" s="24">
        <f>AC7/SQRT(AC5)</f>
        <v>0.79034596167148574</v>
      </c>
      <c r="AD8" s="26">
        <f>AD7/SQRT(AD5)</f>
        <v>0.94081361765117844</v>
      </c>
      <c r="AF8" s="24">
        <f>AF7/SQRT(AF5)</f>
        <v>4.6072406781789473E-3</v>
      </c>
      <c r="AG8" s="26">
        <f>AG7/SQRT(AG5)</f>
        <v>5.5462869734896779E-3</v>
      </c>
      <c r="AI8" s="24">
        <f>AI7/SQRT(AI5)</f>
        <v>2.9821692328460036E-3</v>
      </c>
      <c r="AJ8" s="26">
        <f>AJ7/SQRT(AJ5)</f>
        <v>1.9658927487319366E-3</v>
      </c>
      <c r="AL8" s="24">
        <f>AL7/SQRT(AL5)</f>
        <v>3.8729833462073883E-3</v>
      </c>
      <c r="AM8" s="26">
        <f>AM7/SQRT(AM5)</f>
        <v>4.1908418225104259E-3</v>
      </c>
      <c r="AO8" s="24">
        <f>AO7/SQRT(AO5)</f>
        <v>4.0116497022214355E-3</v>
      </c>
      <c r="AP8" s="26">
        <f>AP7/SQRT(AP5)</f>
        <v>3.3665016461206449E-3</v>
      </c>
      <c r="AR8" s="24">
        <f>AR7/SQRT(AR5)</f>
        <v>0.11533278625816527</v>
      </c>
      <c r="AS8" s="26">
        <f>AS7/SQRT(AS5)</f>
        <v>0.10072371888857716</v>
      </c>
      <c r="AU8" s="25">
        <f>AU7/SQRT(AU5)</f>
        <v>0.28799074904505395</v>
      </c>
      <c r="AV8" s="27">
        <f>AV7/SQRT(AV5)</f>
        <v>0.5380507973205233</v>
      </c>
      <c r="AX8" s="24">
        <f>AX7/SQRT(AX5)</f>
        <v>1.4071824681543668</v>
      </c>
      <c r="AY8" s="26">
        <f>AY7/SQRT(AY5)</f>
        <v>1.4281719093435388</v>
      </c>
    </row>
    <row r="9" spans="1:51">
      <c r="A9" s="16" t="s">
        <v>40</v>
      </c>
      <c r="B9" s="24">
        <f t="shared" ref="B9:C9" si="1">TINV(0.05,B5-1)*B8</f>
        <v>2.9713425674588247</v>
      </c>
      <c r="C9" s="26">
        <f t="shared" si="1"/>
        <v>2.2413776173739994</v>
      </c>
      <c r="E9" s="25">
        <f>TINV(0.05,E5-1)*E8</f>
        <v>1.5033313686617775</v>
      </c>
      <c r="F9" s="27">
        <f>TINV(0.05,F5-1)*F8</f>
        <v>1.8233463288508864</v>
      </c>
      <c r="H9" s="24">
        <f>TINV(0.05,H5-1)*H8</f>
        <v>1.2759644760388187</v>
      </c>
      <c r="I9" s="26">
        <f>TINV(0.05,I5-1)*I8</f>
        <v>1.5626251943316216</v>
      </c>
      <c r="K9" s="24">
        <f>TINV(0.05,K5-1)*K8</f>
        <v>0.13608504357641005</v>
      </c>
      <c r="L9" s="26">
        <f>TINV(0.05,L5-1)*L8</f>
        <v>0.15908084709596876</v>
      </c>
      <c r="N9" s="24">
        <f>TINV(0.05,N5-1)*N8</f>
        <v>0.19390017007449659</v>
      </c>
      <c r="O9" s="26">
        <f>TINV(0.05,O5-1)*O8</f>
        <v>0.22596543707339595</v>
      </c>
      <c r="Q9" s="25">
        <f>TINV(0.05,Q5-1)*Q8</f>
        <v>0.15478576078202547</v>
      </c>
      <c r="R9" s="27">
        <f>TINV(0.05,R5-1)*R8</f>
        <v>0.21400427996801707</v>
      </c>
      <c r="T9" s="24">
        <f>TINV(0.05,T5-1)*T8</f>
        <v>5.6340020520184345E-2</v>
      </c>
      <c r="U9" s="26">
        <f>TINV(0.05,U5-1)*U8</f>
        <v>4.4089704334559922E-2</v>
      </c>
      <c r="W9" s="24">
        <f>TINV(0.05,W5-1)*W8</f>
        <v>3.3365396973586564E-2</v>
      </c>
      <c r="X9" s="26">
        <f>TINV(0.05,X5-1)*X8</f>
        <v>4.6586027759910456E-2</v>
      </c>
      <c r="Z9" s="25">
        <f>TINV(0.05,Z5-1)*Z8</f>
        <v>15.10551927521108</v>
      </c>
      <c r="AA9" s="27">
        <f>TINV(0.05,AA5-1)*AA8</f>
        <v>18.456127730752669</v>
      </c>
      <c r="AC9" s="24">
        <f>TINV(0.05,AC5-1)*AC8</f>
        <v>1.634955188475681</v>
      </c>
      <c r="AD9" s="26">
        <f>TINV(0.05,AD5-1)*AD8</f>
        <v>1.9691455324588187</v>
      </c>
      <c r="AF9" s="24">
        <f>TINV(0.05,AF5-1)*AF8</f>
        <v>9.5088774087676575E-3</v>
      </c>
      <c r="AG9" s="26">
        <f>TINV(0.05,AG5-1)*AG8</f>
        <v>1.1502295181187172E-2</v>
      </c>
      <c r="AI9" s="24">
        <f>TINV(0.05,AI5-1)*AI8</f>
        <v>6.1548947902022189E-3</v>
      </c>
      <c r="AJ9" s="26">
        <f>TINV(0.05,AJ5-1)*AJ8</f>
        <v>4.0667589959319439E-3</v>
      </c>
      <c r="AL9" s="24">
        <f>TINV(0.05,AL5-1)*AL8</f>
        <v>7.9934447574467257E-3</v>
      </c>
      <c r="AM9" s="26">
        <f>TINV(0.05,AM5-1)*AM8</f>
        <v>8.6912739875501955E-3</v>
      </c>
      <c r="AO9" s="24">
        <f>TINV(0.05,AO5-1)*AO8</f>
        <v>8.2796380501703164E-3</v>
      </c>
      <c r="AP9" s="26">
        <f>TINV(0.05,AP5-1)*AP8</f>
        <v>6.9481179051467789E-3</v>
      </c>
      <c r="AR9" s="24">
        <f>TINV(0.05,AR5-1)*AR8</f>
        <v>0.2391855592671405</v>
      </c>
      <c r="AS9" s="26">
        <f>TINV(0.05,AS5-1)*AS8</f>
        <v>0.21161268098805427</v>
      </c>
      <c r="AU9" s="25">
        <f>TINV(0.05,AU5-1)*AU8</f>
        <v>0.59575425474233334</v>
      </c>
      <c r="AV9" s="27">
        <f>TINV(0.05,AV5-1)*AV8</f>
        <v>1.1261532612854253</v>
      </c>
      <c r="AX9" s="24">
        <f>TINV(0.05,AX5-1)*AX8</f>
        <v>2.892504988833438</v>
      </c>
      <c r="AY9" s="26">
        <f>TINV(0.05,AY5-1)*AY8</f>
        <v>2.9356494030984446</v>
      </c>
    </row>
    <row r="10" spans="1:51">
      <c r="A10" s="16" t="s">
        <v>41</v>
      </c>
      <c r="B10" s="19">
        <f>MIN(B18:B55)</f>
        <v>31.5</v>
      </c>
      <c r="C10" s="28">
        <f>MIN(C18:C55)</f>
        <v>27.5</v>
      </c>
      <c r="E10" s="29">
        <f>MIN(E18:E55)</f>
        <v>5.5</v>
      </c>
      <c r="F10" s="30">
        <f>MIN(F18:F55)</f>
        <v>6.1</v>
      </c>
      <c r="H10" s="19">
        <f>MIN(H18:H55)</f>
        <v>12.1</v>
      </c>
      <c r="I10" s="28">
        <f>MIN(I18:I55)</f>
        <v>7.7</v>
      </c>
      <c r="K10" s="19">
        <f>MIN(K18:K55)</f>
        <v>1.2</v>
      </c>
      <c r="L10" s="28">
        <f>MIN(L18:L55)</f>
        <v>1</v>
      </c>
      <c r="N10" s="19">
        <f>MIN(N18:N55)</f>
        <v>-3.5</v>
      </c>
      <c r="O10" s="28">
        <f>MIN(O18:O55)</f>
        <v>-3.4</v>
      </c>
      <c r="Q10" s="29">
        <f>MIN(Q18:Q55)</f>
        <v>-2.4</v>
      </c>
      <c r="R10" s="30">
        <f>MIN(R18:R55)</f>
        <v>-3</v>
      </c>
      <c r="T10" s="19">
        <f>MIN(T18:T55)</f>
        <v>0.62</v>
      </c>
      <c r="U10" s="28">
        <f>MIN(U18:U55)</f>
        <v>0.52</v>
      </c>
      <c r="W10" s="19">
        <f>MIN(W18:W55)</f>
        <v>0.3</v>
      </c>
      <c r="X10" s="28">
        <f>MIN(X18:X55)</f>
        <v>0.25</v>
      </c>
      <c r="Z10" s="29">
        <f>MIN(Z18:Z55)</f>
        <v>134</v>
      </c>
      <c r="AA10" s="30">
        <f>MIN(AA18:AA55)</f>
        <v>108</v>
      </c>
      <c r="AC10" s="19">
        <f>MIN(AC18:AC55)</f>
        <v>16</v>
      </c>
      <c r="AD10" s="28">
        <f>MIN(AD18:AD55)</f>
        <v>10.9</v>
      </c>
      <c r="AF10" s="19">
        <f>MIN(AF18:AF55)</f>
        <v>0.09</v>
      </c>
      <c r="AG10" s="28">
        <f>MIN(AG18:AG55)</f>
        <v>0.06</v>
      </c>
      <c r="AI10" s="19">
        <f>MIN(AI18:AI55)</f>
        <v>0.04</v>
      </c>
      <c r="AJ10" s="28">
        <f>MIN(AJ18:AJ55)</f>
        <v>0.03</v>
      </c>
      <c r="AL10" s="19">
        <f>MIN(AL18:AL55)</f>
        <v>0.04</v>
      </c>
      <c r="AM10" s="28">
        <f>MIN(AM18:AM55)</f>
        <v>0.04</v>
      </c>
      <c r="AO10" s="19">
        <f>MIN(AO18:AO55)</f>
        <v>0.08</v>
      </c>
      <c r="AP10" s="28">
        <f>MIN(AP18:AP55)</f>
        <v>0.06</v>
      </c>
      <c r="AR10" s="19">
        <f>MIN(AR18:AR55)</f>
        <v>1.5098039215686274</v>
      </c>
      <c r="AS10" s="28">
        <f>MIN(AS18:AS55)</f>
        <v>1.1666666666666667</v>
      </c>
      <c r="AU10" s="29">
        <f>MIN(AU18:AU55)</f>
        <v>3.7058823529411762</v>
      </c>
      <c r="AV10" s="30">
        <f>MIN(AV18:AV55)</f>
        <v>0</v>
      </c>
      <c r="AX10" s="19">
        <f>MIN(AX18:AX55)</f>
        <v>41</v>
      </c>
      <c r="AY10" s="28">
        <f>MIN(AY18:AY55)</f>
        <v>42</v>
      </c>
    </row>
    <row r="11" spans="1:51">
      <c r="A11" s="16" t="s">
        <v>42</v>
      </c>
      <c r="B11" s="31">
        <f>MAX(B18:B55)</f>
        <v>58</v>
      </c>
      <c r="C11" s="28">
        <f>MAX(C18:C55)</f>
        <v>45</v>
      </c>
      <c r="E11" s="32">
        <f>MAX(E18:E55)</f>
        <v>19</v>
      </c>
      <c r="F11" s="30">
        <f>MAX(F18:F55)</f>
        <v>19.600000000000001</v>
      </c>
      <c r="H11" s="31">
        <f>MAX(H18:H55)</f>
        <v>21.7</v>
      </c>
      <c r="I11" s="28">
        <f>MAX(I18:I55)</f>
        <v>20.7</v>
      </c>
      <c r="K11" s="31">
        <f>MAX(K18:K55)</f>
        <v>2.4</v>
      </c>
      <c r="L11" s="28">
        <f>MAX(L18:L55)</f>
        <v>2.4500000000000002</v>
      </c>
      <c r="N11" s="31">
        <f>MAX(N18:N55)</f>
        <v>-1.7</v>
      </c>
      <c r="O11" s="28">
        <f>MAX(O18:O55)</f>
        <v>-1.1000000000000001</v>
      </c>
      <c r="Q11" s="32">
        <f>MAX(Q18:Q55)</f>
        <v>-1.1000000000000001</v>
      </c>
      <c r="R11" s="30">
        <f>MAX(R18:R55)</f>
        <v>-1</v>
      </c>
      <c r="T11" s="31">
        <f>MAX(T18:T55)</f>
        <v>1.05</v>
      </c>
      <c r="U11" s="28">
        <f>MAX(U18:U55)</f>
        <v>0.91</v>
      </c>
      <c r="W11" s="31">
        <f>MAX(W18:W55)</f>
        <v>0.64</v>
      </c>
      <c r="X11" s="28">
        <f>MAX(X18:X55)</f>
        <v>0.66</v>
      </c>
      <c r="Z11" s="32">
        <f>MAX(Z18:Z55)</f>
        <v>284</v>
      </c>
      <c r="AA11" s="30">
        <f>MAX(AA18:AA55)</f>
        <v>245</v>
      </c>
      <c r="AC11" s="31">
        <f>MAX(AC18:AC55)</f>
        <v>33.799999999999997</v>
      </c>
      <c r="AD11" s="28">
        <f>MAX(AD18:AD55)</f>
        <v>27.2</v>
      </c>
      <c r="AF11" s="31">
        <f>MAX(AF18:AF55)</f>
        <v>0.18</v>
      </c>
      <c r="AG11" s="28">
        <f>MAX(AG18:AG55)</f>
        <v>0.16</v>
      </c>
      <c r="AI11" s="31">
        <f>MAX(AI18:AI55)</f>
        <v>0.09</v>
      </c>
      <c r="AJ11" s="28">
        <f>MAX(AJ18:AJ55)</f>
        <v>7.0000000000000007E-2</v>
      </c>
      <c r="AL11" s="31">
        <f>MAX(AL18:AL55)</f>
        <v>0.12</v>
      </c>
      <c r="AM11" s="28">
        <f>MAX(AM18:AM55)</f>
        <v>0.12</v>
      </c>
      <c r="AO11" s="31">
        <f>MAX(AO18:AO55)</f>
        <v>0.15</v>
      </c>
      <c r="AP11" s="28">
        <f>MAX(AP18:AP55)</f>
        <v>0.12</v>
      </c>
      <c r="AR11" s="31">
        <f>MAX(AR18:AR55)</f>
        <v>3.28125</v>
      </c>
      <c r="AS11" s="28">
        <f>MAX(AS18:AS55)</f>
        <v>2.7096774193548385</v>
      </c>
      <c r="AU11" s="32">
        <f>MAX(AU18:AU55)</f>
        <v>10.299999999999999</v>
      </c>
      <c r="AV11" s="30">
        <f>MAX(AV18:AV55)</f>
        <v>12.5</v>
      </c>
      <c r="AX11" s="31">
        <f>MAX(AX18:AX55)</f>
        <v>73</v>
      </c>
      <c r="AY11" s="28">
        <f>MAX(AY18:AY55)</f>
        <v>71</v>
      </c>
    </row>
    <row r="12" spans="1:51" ht="17" thickBot="1">
      <c r="A12" s="16" t="s">
        <v>43</v>
      </c>
      <c r="B12" s="34">
        <f>TTEST(B18:B55,C18:C55,2,1)</f>
        <v>4.6559864008696001E-4</v>
      </c>
      <c r="C12" s="33"/>
      <c r="E12" s="35">
        <f>TTEST(E18:E55,F18:F55,2,1)</f>
        <v>0.15695074401682113</v>
      </c>
      <c r="F12" s="36"/>
      <c r="H12" s="34">
        <f>TTEST(H18:H55,I18:I55,2,1)</f>
        <v>1.2496191139994131E-2</v>
      </c>
      <c r="I12" s="33"/>
      <c r="K12" s="34">
        <f>TTEST(K18:K55,L18:L55,2,1)</f>
        <v>1.8271060385907804E-2</v>
      </c>
      <c r="L12" s="33"/>
      <c r="N12" s="34">
        <f>TTEST(N18:N55,O18:O55,2,1)</f>
        <v>1.3004735816837588E-3</v>
      </c>
      <c r="O12" s="33"/>
      <c r="Q12" s="35">
        <f>TTEST(Q18:Q55,R18:R55,2,1)</f>
        <v>0.29225831758376197</v>
      </c>
      <c r="R12" s="36"/>
      <c r="T12" s="34">
        <f>TTEST(T18:T55,U18:U55,2,1)</f>
        <v>3.7671566275294299E-8</v>
      </c>
      <c r="U12" s="33"/>
      <c r="W12" s="34">
        <f>TTEST(W18:W55,X18:X55,2,1)</f>
        <v>7.8879924706682883E-2</v>
      </c>
      <c r="X12" s="33"/>
      <c r="Z12" s="35">
        <f>TTEST(Z18:Z55,AA18:AA55,2,1)</f>
        <v>0.3386824775123457</v>
      </c>
      <c r="AA12" s="36"/>
      <c r="AC12" s="34">
        <f>TTEST(AC18:AC55,AD18:AD55,2,1)</f>
        <v>2.4808899741083958E-5</v>
      </c>
      <c r="AD12" s="33"/>
      <c r="AF12" s="34">
        <f>TTEST(AF18:AF55,AG18:AG55,2,1)</f>
        <v>1.4919796843293667E-7</v>
      </c>
      <c r="AG12" s="33"/>
      <c r="AI12" s="34">
        <f>TTEST(AI18:AI55,AJ18:AJ55,2,1)</f>
        <v>4.0684049186778164E-3</v>
      </c>
      <c r="AJ12" s="33"/>
      <c r="AL12" s="34">
        <f>TTEST(AL18:AL55,AM18:AM55,2,1)</f>
        <v>2.0625738507286006E-2</v>
      </c>
      <c r="AM12" s="33"/>
      <c r="AO12" s="34">
        <f>TTEST(AO18:AO55,AP18:AP55,2,1)</f>
        <v>3.5714745005900707E-7</v>
      </c>
      <c r="AP12" s="33"/>
      <c r="AR12" s="34">
        <f>TTEST(AR18:AR55,AS18:AS55,2,1)</f>
        <v>2.9657544277163304E-2</v>
      </c>
      <c r="AS12" s="33"/>
      <c r="AU12" s="35">
        <f>TTEST(AU18:AU55,AV18:AV55,2,1)</f>
        <v>0.6643455780788452</v>
      </c>
      <c r="AV12" s="36"/>
      <c r="AX12" s="34">
        <f>TTEST(AX18:AX55,AY18:AY55,2,1)</f>
        <v>2.8545059267009943E-2</v>
      </c>
      <c r="AY12" s="33"/>
    </row>
    <row r="16" spans="1:51">
      <c r="B16" t="s">
        <v>34</v>
      </c>
      <c r="C16" t="s">
        <v>35</v>
      </c>
      <c r="E16" t="s">
        <v>34</v>
      </c>
      <c r="F16" t="s">
        <v>35</v>
      </c>
      <c r="H16" t="s">
        <v>34</v>
      </c>
      <c r="I16" t="s">
        <v>35</v>
      </c>
      <c r="K16" t="s">
        <v>34</v>
      </c>
      <c r="L16" t="s">
        <v>35</v>
      </c>
      <c r="N16" t="s">
        <v>34</v>
      </c>
      <c r="O16" t="s">
        <v>35</v>
      </c>
      <c r="Q16" t="s">
        <v>34</v>
      </c>
      <c r="R16" t="s">
        <v>35</v>
      </c>
      <c r="T16" t="s">
        <v>34</v>
      </c>
      <c r="U16" t="s">
        <v>35</v>
      </c>
      <c r="W16" t="s">
        <v>34</v>
      </c>
      <c r="X16" t="s">
        <v>35</v>
      </c>
      <c r="Z16" t="s">
        <v>34</v>
      </c>
      <c r="AA16" t="s">
        <v>35</v>
      </c>
      <c r="AC16" t="s">
        <v>34</v>
      </c>
      <c r="AD16" t="s">
        <v>35</v>
      </c>
      <c r="AF16" t="s">
        <v>34</v>
      </c>
      <c r="AG16" t="s">
        <v>35</v>
      </c>
      <c r="AI16" t="s">
        <v>34</v>
      </c>
      <c r="AJ16" t="s">
        <v>35</v>
      </c>
      <c r="AL16" t="s">
        <v>34</v>
      </c>
      <c r="AM16" t="s">
        <v>35</v>
      </c>
      <c r="AO16" t="s">
        <v>34</v>
      </c>
      <c r="AP16" t="s">
        <v>35</v>
      </c>
      <c r="AR16" t="s">
        <v>34</v>
      </c>
      <c r="AS16" t="s">
        <v>35</v>
      </c>
      <c r="AU16" t="s">
        <v>34</v>
      </c>
      <c r="AV16" t="s">
        <v>35</v>
      </c>
      <c r="AX16" t="s">
        <v>34</v>
      </c>
      <c r="AY16" t="s">
        <v>35</v>
      </c>
    </row>
    <row r="17" spans="1:51">
      <c r="B17" t="s">
        <v>44</v>
      </c>
      <c r="C17" t="s">
        <v>44</v>
      </c>
      <c r="E17" t="s">
        <v>44</v>
      </c>
      <c r="F17" t="s">
        <v>44</v>
      </c>
      <c r="H17" t="s">
        <v>44</v>
      </c>
      <c r="I17" t="s">
        <v>44</v>
      </c>
      <c r="K17" t="s">
        <v>44</v>
      </c>
      <c r="L17" t="s">
        <v>44</v>
      </c>
      <c r="N17" t="s">
        <v>44</v>
      </c>
      <c r="O17" t="s">
        <v>44</v>
      </c>
      <c r="Q17" t="s">
        <v>44</v>
      </c>
      <c r="R17" t="s">
        <v>44</v>
      </c>
      <c r="T17" t="s">
        <v>44</v>
      </c>
      <c r="U17" t="s">
        <v>44</v>
      </c>
      <c r="W17" t="s">
        <v>44</v>
      </c>
      <c r="X17" t="s">
        <v>44</v>
      </c>
      <c r="Z17" t="s">
        <v>44</v>
      </c>
      <c r="AA17" t="s">
        <v>44</v>
      </c>
      <c r="AB17" s="37"/>
      <c r="AC17" t="s">
        <v>44</v>
      </c>
      <c r="AD17" t="s">
        <v>44</v>
      </c>
      <c r="AF17" t="s">
        <v>44</v>
      </c>
      <c r="AG17" t="s">
        <v>44</v>
      </c>
      <c r="AI17" t="s">
        <v>44</v>
      </c>
      <c r="AJ17" t="s">
        <v>44</v>
      </c>
      <c r="AL17" t="s">
        <v>44</v>
      </c>
      <c r="AM17" t="s">
        <v>44</v>
      </c>
      <c r="AO17" t="s">
        <v>44</v>
      </c>
      <c r="AP17" t="s">
        <v>44</v>
      </c>
      <c r="AR17" t="s">
        <v>44</v>
      </c>
      <c r="AS17" t="s">
        <v>44</v>
      </c>
      <c r="AU17" t="s">
        <v>44</v>
      </c>
      <c r="AV17" t="s">
        <v>44</v>
      </c>
    </row>
    <row r="18" spans="1:51">
      <c r="B18" s="39">
        <v>31.5</v>
      </c>
      <c r="C18" s="7">
        <v>32</v>
      </c>
      <c r="E18" s="39">
        <v>7.5</v>
      </c>
      <c r="F18" s="7">
        <v>7</v>
      </c>
      <c r="H18" s="39">
        <v>20.8</v>
      </c>
      <c r="I18" s="7">
        <v>20.7</v>
      </c>
      <c r="K18" s="39">
        <v>1.95</v>
      </c>
      <c r="L18" s="7">
        <v>1</v>
      </c>
      <c r="N18" s="39">
        <v>-2.1</v>
      </c>
      <c r="O18" s="7">
        <v>-2.4</v>
      </c>
      <c r="Q18" s="39">
        <v>-1.4</v>
      </c>
      <c r="R18" s="7">
        <v>-1</v>
      </c>
      <c r="T18" s="42">
        <v>0.9</v>
      </c>
      <c r="U18" s="43">
        <v>0.82</v>
      </c>
      <c r="W18" s="44">
        <v>0.3</v>
      </c>
      <c r="X18" s="43">
        <v>0.32</v>
      </c>
      <c r="Z18" s="45">
        <v>167</v>
      </c>
      <c r="AA18" s="46">
        <v>125</v>
      </c>
      <c r="AB18" s="47"/>
      <c r="AC18" s="45" t="s">
        <v>45</v>
      </c>
      <c r="AD18" s="48" t="s">
        <v>45</v>
      </c>
      <c r="AF18" s="44">
        <v>0.18</v>
      </c>
      <c r="AG18" s="43">
        <v>0.16</v>
      </c>
      <c r="AI18" s="44">
        <v>0.05</v>
      </c>
      <c r="AJ18" s="43">
        <v>0.04</v>
      </c>
      <c r="AL18" s="44">
        <v>0.1</v>
      </c>
      <c r="AM18" s="43">
        <v>0.1</v>
      </c>
      <c r="AO18" s="44">
        <v>0.12</v>
      </c>
      <c r="AP18" s="43">
        <v>0.11</v>
      </c>
      <c r="AR18" s="49">
        <f t="shared" ref="AR18:AS24" si="2">T18/W18</f>
        <v>3</v>
      </c>
      <c r="AS18" s="49">
        <f t="shared" si="2"/>
        <v>2.5625</v>
      </c>
      <c r="AU18" s="49">
        <f t="shared" ref="AU18:AV19" si="3">T18/AF18</f>
        <v>5</v>
      </c>
      <c r="AV18" s="49">
        <f t="shared" si="3"/>
        <v>5.125</v>
      </c>
      <c r="AX18" s="50">
        <v>49</v>
      </c>
      <c r="AY18" s="51">
        <v>45</v>
      </c>
    </row>
    <row r="19" spans="1:51">
      <c r="B19" s="39">
        <v>42.6</v>
      </c>
      <c r="C19" s="7">
        <v>43.3</v>
      </c>
      <c r="E19" s="39">
        <v>10.3</v>
      </c>
      <c r="F19" s="7">
        <v>19.600000000000001</v>
      </c>
      <c r="H19" s="39">
        <v>15.9</v>
      </c>
      <c r="I19" s="7" t="s">
        <v>46</v>
      </c>
      <c r="K19" s="39">
        <v>2.1</v>
      </c>
      <c r="L19" s="7">
        <v>2.2999999999999998</v>
      </c>
      <c r="N19" s="39">
        <v>-2.5</v>
      </c>
      <c r="O19" s="7">
        <v>-2.5</v>
      </c>
      <c r="Q19" s="39">
        <v>-1.3</v>
      </c>
      <c r="R19" s="7">
        <v>-1.4</v>
      </c>
      <c r="T19" s="38">
        <v>0.79</v>
      </c>
      <c r="U19" s="52"/>
      <c r="W19" s="38">
        <v>0.32</v>
      </c>
      <c r="X19" s="40"/>
      <c r="Z19" s="38">
        <v>154</v>
      </c>
      <c r="AA19" s="53"/>
      <c r="AB19" s="54"/>
      <c r="AC19" s="55">
        <v>26</v>
      </c>
      <c r="AD19" s="56" t="s">
        <v>47</v>
      </c>
      <c r="AF19" s="38">
        <v>0.14000000000000001</v>
      </c>
      <c r="AG19" s="40">
        <v>0.14000000000000001</v>
      </c>
      <c r="AI19" s="38">
        <v>0.06</v>
      </c>
      <c r="AJ19" s="40">
        <v>0.05</v>
      </c>
      <c r="AL19" s="57">
        <v>0.11</v>
      </c>
      <c r="AM19" s="43">
        <v>0.08</v>
      </c>
      <c r="AO19" s="38">
        <v>0.14000000000000001</v>
      </c>
      <c r="AP19" s="40">
        <v>0.11</v>
      </c>
      <c r="AR19" s="49">
        <f t="shared" si="2"/>
        <v>2.46875</v>
      </c>
      <c r="AS19" s="49"/>
      <c r="AU19" s="49">
        <f t="shared" si="3"/>
        <v>5.6428571428571423</v>
      </c>
      <c r="AV19" s="49">
        <f t="shared" si="3"/>
        <v>0</v>
      </c>
      <c r="AX19" s="58">
        <v>52</v>
      </c>
      <c r="AY19" s="59">
        <v>50</v>
      </c>
    </row>
    <row r="20" spans="1:51">
      <c r="A20">
        <v>5</v>
      </c>
      <c r="B20" s="39"/>
      <c r="C20" s="7"/>
      <c r="E20" s="39"/>
      <c r="F20" s="7"/>
      <c r="H20" s="39"/>
      <c r="I20" s="7"/>
      <c r="K20" s="7"/>
      <c r="L20" s="7"/>
      <c r="N20" s="7"/>
      <c r="O20" s="7"/>
      <c r="Q20" s="7"/>
      <c r="R20" s="7"/>
      <c r="T20" s="42"/>
      <c r="U20" s="43"/>
      <c r="W20" s="44"/>
      <c r="X20" s="43"/>
      <c r="Z20" s="45"/>
      <c r="AA20" s="42"/>
      <c r="AB20" s="43"/>
      <c r="AD20" s="44"/>
      <c r="AF20" s="38"/>
      <c r="AG20" s="40"/>
      <c r="AI20" s="38"/>
      <c r="AJ20" s="40"/>
      <c r="AL20" s="44"/>
      <c r="AM20" s="43"/>
      <c r="AO20" s="38"/>
      <c r="AP20" s="40"/>
      <c r="AR20" s="49"/>
      <c r="AS20" s="49"/>
      <c r="AU20" s="49"/>
      <c r="AV20" s="49"/>
      <c r="AX20" s="50">
        <v>60</v>
      </c>
      <c r="AY20" s="51">
        <v>51</v>
      </c>
    </row>
    <row r="21" spans="1:51">
      <c r="A21">
        <v>6</v>
      </c>
      <c r="B21" s="39"/>
      <c r="C21" s="7"/>
      <c r="E21" s="39"/>
      <c r="F21" s="7"/>
      <c r="H21" s="39"/>
      <c r="I21" s="7"/>
      <c r="K21" s="7"/>
      <c r="L21" s="7"/>
      <c r="N21" s="7"/>
      <c r="O21" s="7"/>
      <c r="Q21" s="7"/>
      <c r="R21" s="7"/>
      <c r="T21" s="38"/>
      <c r="U21" s="40"/>
      <c r="W21" s="38"/>
      <c r="X21" s="40"/>
      <c r="Z21" s="38"/>
      <c r="AA21" s="38"/>
      <c r="AB21" s="40"/>
      <c r="AD21" s="38"/>
      <c r="AF21" s="38"/>
      <c r="AG21" s="40"/>
      <c r="AI21" s="38"/>
      <c r="AJ21" s="40"/>
      <c r="AL21" s="44"/>
      <c r="AM21" s="43"/>
      <c r="AO21" s="38"/>
      <c r="AP21" s="40"/>
      <c r="AR21" s="49"/>
      <c r="AS21" s="49"/>
      <c r="AU21" s="49"/>
      <c r="AV21" s="49"/>
      <c r="AX21" s="50">
        <v>61</v>
      </c>
      <c r="AY21" s="51">
        <v>59</v>
      </c>
    </row>
    <row r="22" spans="1:51">
      <c r="A22">
        <v>7</v>
      </c>
      <c r="B22" s="39" t="s">
        <v>48</v>
      </c>
      <c r="C22" s="7">
        <v>39</v>
      </c>
      <c r="E22" s="39">
        <v>17</v>
      </c>
      <c r="F22" s="7">
        <v>18</v>
      </c>
      <c r="H22" s="39">
        <v>16.7</v>
      </c>
      <c r="I22" s="7">
        <v>13.4</v>
      </c>
      <c r="K22" s="39">
        <v>1.64</v>
      </c>
      <c r="L22" s="7">
        <v>1.2</v>
      </c>
      <c r="N22" s="39">
        <v>-1.7</v>
      </c>
      <c r="O22" s="7">
        <v>-2.1</v>
      </c>
      <c r="Q22" s="39">
        <v>-2.2000000000000002</v>
      </c>
      <c r="R22" s="7">
        <v>-2.2000000000000002</v>
      </c>
      <c r="T22" s="38">
        <v>0.63</v>
      </c>
      <c r="U22" s="40">
        <v>0.57999999999999996</v>
      </c>
      <c r="W22" s="38">
        <v>0.41</v>
      </c>
      <c r="X22" s="40">
        <v>0.45</v>
      </c>
      <c r="Z22" s="38">
        <v>205</v>
      </c>
      <c r="AA22" s="53">
        <v>153</v>
      </c>
      <c r="AB22" s="54"/>
      <c r="AC22" s="38">
        <v>25.2</v>
      </c>
      <c r="AD22" s="40">
        <v>20</v>
      </c>
      <c r="AF22" s="38">
        <v>0.1</v>
      </c>
      <c r="AG22" s="40">
        <v>0.09</v>
      </c>
      <c r="AI22" s="38">
        <v>0.05</v>
      </c>
      <c r="AJ22" s="40">
        <v>0.05</v>
      </c>
      <c r="AL22" s="60">
        <v>0.1</v>
      </c>
      <c r="AM22" s="43">
        <v>0.08</v>
      </c>
      <c r="AO22" s="38">
        <v>0.11</v>
      </c>
      <c r="AP22" s="40">
        <v>0.1</v>
      </c>
      <c r="AR22" s="49">
        <f t="shared" si="2"/>
        <v>1.5365853658536586</v>
      </c>
      <c r="AS22" s="49">
        <f t="shared" si="2"/>
        <v>1.2888888888888888</v>
      </c>
      <c r="AU22" s="49">
        <f>T22/AF22</f>
        <v>6.3</v>
      </c>
      <c r="AV22" s="49"/>
      <c r="AX22" s="50">
        <v>53</v>
      </c>
      <c r="AY22" s="51">
        <v>57</v>
      </c>
    </row>
    <row r="23" spans="1:51">
      <c r="A23">
        <v>8</v>
      </c>
      <c r="B23" s="39" t="s">
        <v>49</v>
      </c>
      <c r="C23" s="7">
        <v>28.1</v>
      </c>
      <c r="E23" s="39">
        <v>9.5</v>
      </c>
      <c r="F23" s="7">
        <v>15</v>
      </c>
      <c r="H23" s="39">
        <v>17.399999999999999</v>
      </c>
      <c r="I23" s="7" t="s">
        <v>50</v>
      </c>
      <c r="K23" s="39">
        <v>1.5</v>
      </c>
      <c r="L23" s="7">
        <v>1.4</v>
      </c>
      <c r="N23" s="39">
        <v>-2.9</v>
      </c>
      <c r="O23" s="7">
        <v>-1.85</v>
      </c>
      <c r="Q23" s="39">
        <v>-1.4</v>
      </c>
      <c r="R23" s="7">
        <v>-1.95</v>
      </c>
      <c r="T23" s="38">
        <v>0.95</v>
      </c>
      <c r="U23" s="40">
        <v>0.79</v>
      </c>
      <c r="W23" s="38">
        <v>0.31</v>
      </c>
      <c r="X23" s="52" t="s">
        <v>51</v>
      </c>
      <c r="Z23" s="38">
        <v>208</v>
      </c>
      <c r="AA23" s="53">
        <v>166</v>
      </c>
      <c r="AB23" s="54"/>
      <c r="AC23" s="38">
        <v>28.2</v>
      </c>
      <c r="AD23" s="40">
        <v>20.100000000000001</v>
      </c>
      <c r="AF23" s="38">
        <v>0.15</v>
      </c>
      <c r="AG23" s="40">
        <v>0.14000000000000001</v>
      </c>
      <c r="AI23" s="38">
        <v>0.04</v>
      </c>
      <c r="AJ23" s="40">
        <v>0.03</v>
      </c>
      <c r="AL23" s="60">
        <v>7.0000000000000007E-2</v>
      </c>
      <c r="AM23" s="43">
        <v>7.0000000000000007E-2</v>
      </c>
      <c r="AO23" s="38">
        <v>0.09</v>
      </c>
      <c r="AP23" s="40">
        <v>0.08</v>
      </c>
      <c r="AR23" s="49">
        <f t="shared" si="2"/>
        <v>3.064516129032258</v>
      </c>
      <c r="AS23" s="49"/>
      <c r="AU23" s="49">
        <f>T23/AF23</f>
        <v>6.333333333333333</v>
      </c>
      <c r="AV23" s="49">
        <f>U23/AG23</f>
        <v>5.6428571428571423</v>
      </c>
      <c r="AX23" s="50">
        <v>54</v>
      </c>
      <c r="AY23" s="51">
        <v>47</v>
      </c>
    </row>
    <row r="24" spans="1:51">
      <c r="A24">
        <v>9</v>
      </c>
      <c r="B24" s="39">
        <v>33.5</v>
      </c>
      <c r="C24" s="7">
        <v>31.9</v>
      </c>
      <c r="E24" s="39">
        <v>8</v>
      </c>
      <c r="F24" s="7">
        <v>10.6</v>
      </c>
      <c r="H24" s="39"/>
      <c r="I24" s="7"/>
      <c r="K24" s="39">
        <v>1.6</v>
      </c>
      <c r="L24" s="7">
        <v>1.6</v>
      </c>
      <c r="N24" s="39">
        <v>-2.7</v>
      </c>
      <c r="O24" s="7">
        <v>-1.8</v>
      </c>
      <c r="Q24" s="39">
        <v>-1.1000000000000001</v>
      </c>
      <c r="R24" s="7">
        <v>-1.5</v>
      </c>
      <c r="T24" s="38">
        <v>0.74</v>
      </c>
      <c r="U24" s="40">
        <v>0.69</v>
      </c>
      <c r="W24" s="38">
        <v>0.4</v>
      </c>
      <c r="X24" s="52">
        <v>0.35</v>
      </c>
      <c r="Z24" s="38">
        <v>183</v>
      </c>
      <c r="AA24" s="53">
        <v>188</v>
      </c>
      <c r="AB24" s="54"/>
      <c r="AC24" s="38">
        <v>16.100000000000001</v>
      </c>
      <c r="AD24" s="40">
        <v>15.3</v>
      </c>
      <c r="AF24" s="38">
        <v>0.09</v>
      </c>
      <c r="AG24" s="40">
        <v>0.08</v>
      </c>
      <c r="AI24" s="38">
        <v>0.04</v>
      </c>
      <c r="AJ24" s="40">
        <v>0.04</v>
      </c>
      <c r="AL24" s="60">
        <v>0.04</v>
      </c>
      <c r="AM24" s="43">
        <v>0.04</v>
      </c>
      <c r="AO24" s="38">
        <v>0.09</v>
      </c>
      <c r="AP24" s="40">
        <v>7.0000000000000007E-2</v>
      </c>
      <c r="AR24" s="49">
        <f t="shared" si="2"/>
        <v>1.8499999999999999</v>
      </c>
      <c r="AS24" s="49">
        <f t="shared" si="2"/>
        <v>1.9714285714285713</v>
      </c>
      <c r="AU24" s="49">
        <f>T24/AF24</f>
        <v>8.2222222222222232</v>
      </c>
      <c r="AV24" s="49">
        <f>U24/AG24</f>
        <v>8.625</v>
      </c>
      <c r="AX24" s="50">
        <v>58</v>
      </c>
      <c r="AY24" s="51">
        <v>48</v>
      </c>
    </row>
    <row r="25" spans="1:51">
      <c r="A25">
        <v>10</v>
      </c>
      <c r="B25" s="39"/>
      <c r="C25" s="7"/>
      <c r="E25" s="39"/>
      <c r="F25" s="7"/>
      <c r="H25" s="39"/>
      <c r="I25" s="7"/>
      <c r="K25" s="7"/>
      <c r="L25" s="7"/>
      <c r="N25" s="7"/>
      <c r="O25" s="7"/>
      <c r="Q25" s="7"/>
      <c r="R25" s="7"/>
      <c r="T25" s="44"/>
      <c r="U25" s="43"/>
      <c r="W25" s="44"/>
      <c r="X25" s="43"/>
      <c r="Z25" s="45"/>
      <c r="AA25" s="46"/>
      <c r="AB25" s="47"/>
      <c r="AC25" s="45"/>
      <c r="AD25" s="48"/>
      <c r="AF25" s="44"/>
      <c r="AG25" s="43"/>
      <c r="AI25" s="60"/>
      <c r="AJ25" s="43"/>
      <c r="AL25" s="60"/>
      <c r="AM25" s="43"/>
      <c r="AO25" s="60"/>
      <c r="AP25" s="43"/>
      <c r="AR25" s="49"/>
      <c r="AS25" s="49"/>
      <c r="AU25" s="49"/>
      <c r="AV25" s="49"/>
      <c r="AX25" s="50"/>
      <c r="AY25" s="51"/>
    </row>
    <row r="26" spans="1:51">
      <c r="A26">
        <v>11</v>
      </c>
      <c r="B26" s="39">
        <v>42</v>
      </c>
      <c r="C26" s="7">
        <v>35</v>
      </c>
      <c r="E26" s="39">
        <v>19</v>
      </c>
      <c r="F26" s="7">
        <v>19</v>
      </c>
      <c r="H26" s="39"/>
      <c r="I26" s="7"/>
      <c r="K26" s="39">
        <v>2.4</v>
      </c>
      <c r="L26" s="7">
        <v>1.43</v>
      </c>
      <c r="N26" s="39">
        <v>-1.85</v>
      </c>
      <c r="O26" s="7">
        <v>-1.5</v>
      </c>
      <c r="Q26" s="39">
        <v>-2.4</v>
      </c>
      <c r="R26" s="7">
        <v>-3</v>
      </c>
      <c r="T26" s="38">
        <v>1.03</v>
      </c>
      <c r="U26" s="40">
        <v>0.75</v>
      </c>
      <c r="W26" s="38">
        <v>0.64</v>
      </c>
      <c r="X26" s="52">
        <v>0.56000000000000005</v>
      </c>
      <c r="Z26" s="38">
        <v>192</v>
      </c>
      <c r="AA26" s="53">
        <v>245</v>
      </c>
      <c r="AB26" s="54"/>
      <c r="AC26" s="38">
        <v>22.1</v>
      </c>
      <c r="AD26" s="40">
        <v>19.100000000000001</v>
      </c>
      <c r="AF26" s="38">
        <v>0.1</v>
      </c>
      <c r="AG26" s="40">
        <v>0.06</v>
      </c>
      <c r="AI26" s="38">
        <v>0.06</v>
      </c>
      <c r="AJ26" s="40">
        <v>0.06</v>
      </c>
      <c r="AL26" s="60">
        <v>0.11</v>
      </c>
      <c r="AM26" s="43">
        <v>0.09</v>
      </c>
      <c r="AO26" s="55">
        <v>0.1</v>
      </c>
      <c r="AP26" s="56">
        <v>7.0000000000000007E-2</v>
      </c>
      <c r="AR26" s="49">
        <f>T26/W26</f>
        <v>1.609375</v>
      </c>
      <c r="AS26" s="49">
        <f>U26/X26</f>
        <v>1.3392857142857142</v>
      </c>
      <c r="AU26" s="49">
        <f>T26/AF26</f>
        <v>10.299999999999999</v>
      </c>
      <c r="AV26" s="49">
        <f>U26/AG26</f>
        <v>12.5</v>
      </c>
      <c r="AX26" s="50">
        <v>64</v>
      </c>
      <c r="AY26" s="51">
        <v>67</v>
      </c>
    </row>
    <row r="27" spans="1:51">
      <c r="A27">
        <v>12</v>
      </c>
      <c r="B27" s="7">
        <v>45</v>
      </c>
      <c r="C27" s="7">
        <v>36.700000000000003</v>
      </c>
      <c r="E27" s="7">
        <v>10.7</v>
      </c>
      <c r="F27" s="7">
        <v>13.8</v>
      </c>
      <c r="H27" s="7">
        <v>14</v>
      </c>
      <c r="I27" s="7">
        <v>7.7</v>
      </c>
      <c r="K27" s="39">
        <v>1.8</v>
      </c>
      <c r="L27" s="7">
        <v>2.4500000000000002</v>
      </c>
      <c r="N27" s="39">
        <v>-3.5</v>
      </c>
      <c r="O27" s="7">
        <v>-3.4</v>
      </c>
      <c r="Q27" s="39">
        <v>-1.7</v>
      </c>
      <c r="R27" s="7">
        <v>-1.9</v>
      </c>
      <c r="T27" s="38">
        <v>0.73</v>
      </c>
      <c r="U27" s="40">
        <v>0.52</v>
      </c>
      <c r="W27" s="38">
        <v>0.35</v>
      </c>
      <c r="X27" s="52">
        <v>0.25</v>
      </c>
      <c r="Z27" s="38">
        <v>155</v>
      </c>
      <c r="AA27" s="53">
        <v>207</v>
      </c>
      <c r="AB27" s="54"/>
      <c r="AC27" s="38">
        <v>19.2</v>
      </c>
      <c r="AD27" s="40">
        <v>16.399999999999999</v>
      </c>
      <c r="AF27" s="38">
        <v>0.14000000000000001</v>
      </c>
      <c r="AG27" s="40">
        <v>0.11</v>
      </c>
      <c r="AI27" s="38">
        <v>0.04</v>
      </c>
      <c r="AJ27" s="40">
        <v>0.04</v>
      </c>
      <c r="AL27" s="60">
        <v>7.0000000000000007E-2</v>
      </c>
      <c r="AM27" s="43">
        <v>0.06</v>
      </c>
      <c r="AO27" s="38">
        <v>0.08</v>
      </c>
      <c r="AP27" s="40">
        <v>0.06</v>
      </c>
      <c r="AR27" s="49"/>
      <c r="AS27" s="49"/>
      <c r="AU27" s="49"/>
      <c r="AV27" s="49"/>
      <c r="AX27" s="50">
        <v>66</v>
      </c>
      <c r="AY27" s="51">
        <v>60</v>
      </c>
    </row>
    <row r="28" spans="1:51">
      <c r="A28">
        <v>13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44">
        <v>1.03</v>
      </c>
      <c r="U28" s="43">
        <v>0.84</v>
      </c>
      <c r="W28" s="44">
        <v>0.36</v>
      </c>
      <c r="X28" s="43">
        <v>0.31</v>
      </c>
      <c r="Z28" s="45">
        <v>223</v>
      </c>
      <c r="AA28" s="46">
        <v>175</v>
      </c>
      <c r="AB28" s="47"/>
      <c r="AC28" s="45">
        <v>20.399999999999999</v>
      </c>
      <c r="AD28" s="48">
        <v>19.3</v>
      </c>
      <c r="AF28" s="44">
        <v>0.15</v>
      </c>
      <c r="AG28" s="43">
        <v>0.12</v>
      </c>
      <c r="AI28" s="60">
        <v>7.0000000000000007E-2</v>
      </c>
      <c r="AJ28" s="43">
        <v>0.06</v>
      </c>
      <c r="AL28" s="60">
        <v>0.12</v>
      </c>
      <c r="AM28" s="43">
        <v>0.11</v>
      </c>
      <c r="AO28" s="60">
        <v>0.12</v>
      </c>
      <c r="AP28" s="43">
        <v>0.09</v>
      </c>
      <c r="AR28" s="49">
        <f>T28/W28</f>
        <v>2.8611111111111112</v>
      </c>
      <c r="AS28" s="49">
        <f>U28/X28</f>
        <v>2.7096774193548385</v>
      </c>
      <c r="AU28" s="49">
        <f>T28/AF28</f>
        <v>6.8666666666666671</v>
      </c>
      <c r="AV28" s="49">
        <f>U28/AG28</f>
        <v>7</v>
      </c>
      <c r="AX28" s="50">
        <v>55</v>
      </c>
      <c r="AY28" s="51">
        <v>58</v>
      </c>
    </row>
    <row r="29" spans="1:51">
      <c r="A29">
        <v>14</v>
      </c>
      <c r="B29" s="7">
        <v>58</v>
      </c>
      <c r="C29" s="7" t="s">
        <v>50</v>
      </c>
      <c r="E29" s="7"/>
      <c r="F29" s="7"/>
      <c r="H29" s="7">
        <v>17.899999999999999</v>
      </c>
      <c r="I29" s="7">
        <v>11.1</v>
      </c>
      <c r="K29" s="7"/>
      <c r="L29" s="7" t="s">
        <v>50</v>
      </c>
      <c r="N29" s="7"/>
      <c r="O29" s="7"/>
      <c r="Q29" s="7"/>
      <c r="R29" s="7"/>
      <c r="T29" s="44">
        <v>0.63</v>
      </c>
      <c r="U29" s="43">
        <v>0.53</v>
      </c>
      <c r="W29" s="44">
        <v>0.31</v>
      </c>
      <c r="X29" s="43">
        <v>0.34</v>
      </c>
      <c r="Z29" s="45">
        <v>203</v>
      </c>
      <c r="AA29" s="46"/>
      <c r="AB29" s="47"/>
      <c r="AC29" s="45">
        <v>22.8</v>
      </c>
      <c r="AD29" s="48" t="s">
        <v>46</v>
      </c>
      <c r="AF29" s="44">
        <v>0.17</v>
      </c>
      <c r="AG29" s="43">
        <v>0.1</v>
      </c>
      <c r="AI29" s="44">
        <v>0.09</v>
      </c>
      <c r="AJ29" s="43">
        <v>0.05</v>
      </c>
      <c r="AL29" s="44">
        <v>0.12</v>
      </c>
      <c r="AM29" s="43">
        <v>0.08</v>
      </c>
      <c r="AO29" s="44">
        <v>0.15</v>
      </c>
      <c r="AP29" s="43">
        <v>0.1</v>
      </c>
      <c r="AR29" s="49">
        <f>T29/W29</f>
        <v>2.032258064516129</v>
      </c>
      <c r="AS29" s="49">
        <f>U29/X29</f>
        <v>1.5588235294117647</v>
      </c>
      <c r="AU29" s="49">
        <f>T29/AF29</f>
        <v>3.7058823529411762</v>
      </c>
      <c r="AV29" s="49">
        <f>U29/AG29</f>
        <v>5.3</v>
      </c>
      <c r="AX29" s="50">
        <v>62</v>
      </c>
      <c r="AY29" s="51">
        <v>57</v>
      </c>
    </row>
    <row r="30" spans="1:51">
      <c r="A30">
        <v>15</v>
      </c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44"/>
      <c r="U30" s="43"/>
      <c r="W30" s="44"/>
      <c r="X30" s="43"/>
      <c r="Z30" s="45"/>
      <c r="AA30" s="46"/>
      <c r="AB30" s="47"/>
      <c r="AC30" s="45"/>
      <c r="AD30" s="48"/>
      <c r="AF30" s="44"/>
      <c r="AG30" s="43"/>
      <c r="AI30" s="44"/>
      <c r="AJ30" s="43"/>
      <c r="AL30" s="44"/>
      <c r="AM30" s="43"/>
      <c r="AO30" s="44"/>
      <c r="AP30" s="43"/>
      <c r="AR30" s="49"/>
      <c r="AS30" s="49"/>
      <c r="AU30" s="49"/>
      <c r="AV30" s="49"/>
      <c r="AX30" s="50"/>
      <c r="AY30" s="51"/>
    </row>
    <row r="31" spans="1:51">
      <c r="A31">
        <v>16</v>
      </c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44"/>
      <c r="U31" s="43"/>
      <c r="W31" s="44"/>
      <c r="X31" s="43"/>
      <c r="Z31" s="45"/>
      <c r="AA31" s="46"/>
      <c r="AB31" s="47"/>
      <c r="AC31" s="45"/>
      <c r="AD31" s="48"/>
      <c r="AF31" s="44"/>
      <c r="AG31" s="43"/>
      <c r="AI31" s="44"/>
      <c r="AJ31" s="43"/>
      <c r="AL31" s="44"/>
      <c r="AM31" s="43"/>
      <c r="AO31" s="44"/>
      <c r="AP31" s="43"/>
      <c r="AR31" s="49"/>
      <c r="AS31" s="49"/>
      <c r="AU31" s="49"/>
      <c r="AV31" s="49"/>
      <c r="AX31" s="50"/>
      <c r="AY31" s="51"/>
    </row>
    <row r="32" spans="1:51">
      <c r="A32">
        <v>17</v>
      </c>
      <c r="B32" s="7">
        <v>36</v>
      </c>
      <c r="C32" s="7">
        <v>29</v>
      </c>
      <c r="E32" s="7">
        <v>10.8</v>
      </c>
      <c r="F32" s="7">
        <v>8</v>
      </c>
      <c r="H32" s="7">
        <v>16.600000000000001</v>
      </c>
      <c r="I32" s="7" t="s">
        <v>46</v>
      </c>
      <c r="K32" s="7">
        <v>1.4</v>
      </c>
      <c r="L32" s="7">
        <v>1.75</v>
      </c>
      <c r="N32" s="7">
        <v>-2.5</v>
      </c>
      <c r="O32" s="7">
        <v>-2</v>
      </c>
      <c r="Q32" s="7">
        <v>-1.45</v>
      </c>
      <c r="R32" s="7">
        <v>-1.1000000000000001</v>
      </c>
      <c r="T32" s="60">
        <v>0.87</v>
      </c>
      <c r="U32" s="43">
        <v>0.62</v>
      </c>
      <c r="W32" s="44">
        <v>0.39</v>
      </c>
      <c r="X32" s="43">
        <v>0.41</v>
      </c>
      <c r="Z32" s="45">
        <v>138</v>
      </c>
      <c r="AA32" s="46"/>
      <c r="AB32" s="47"/>
      <c r="AC32" s="45">
        <v>25.6</v>
      </c>
      <c r="AD32" s="48">
        <v>22</v>
      </c>
      <c r="AF32" s="44">
        <v>0.14000000000000001</v>
      </c>
      <c r="AG32" s="43">
        <v>0.08</v>
      </c>
      <c r="AI32" s="44">
        <v>0.06</v>
      </c>
      <c r="AJ32" s="43">
        <v>0.05</v>
      </c>
      <c r="AL32" s="44">
        <v>0.1</v>
      </c>
      <c r="AM32" s="43">
        <v>0.09</v>
      </c>
      <c r="AO32" s="44">
        <v>0.13</v>
      </c>
      <c r="AP32" s="43">
        <v>0.08</v>
      </c>
      <c r="AR32" s="49">
        <f t="shared" ref="AR32:AS54" si="4">T32/W32</f>
        <v>2.2307692307692308</v>
      </c>
      <c r="AS32" s="49">
        <f t="shared" si="4"/>
        <v>1.5121951219512195</v>
      </c>
      <c r="AU32" s="49">
        <f t="shared" ref="AU32:AV54" si="5">T32/AF32</f>
        <v>6.2142857142857135</v>
      </c>
      <c r="AV32" s="49">
        <f t="shared" si="5"/>
        <v>7.75</v>
      </c>
      <c r="AX32" s="50">
        <v>66</v>
      </c>
      <c r="AY32" s="51">
        <v>67</v>
      </c>
    </row>
    <row r="33" spans="1:51">
      <c r="A33">
        <v>18</v>
      </c>
      <c r="B33" s="7">
        <v>44</v>
      </c>
      <c r="C33" s="7">
        <v>32.700000000000003</v>
      </c>
      <c r="E33" s="7">
        <v>14.4</v>
      </c>
      <c r="F33" s="7">
        <v>11.9</v>
      </c>
      <c r="H33" s="7">
        <v>14.4</v>
      </c>
      <c r="I33" s="7">
        <v>12</v>
      </c>
      <c r="K33" s="7">
        <v>2.2000000000000002</v>
      </c>
      <c r="L33" s="7">
        <v>1.8</v>
      </c>
      <c r="N33" s="7">
        <v>-2.1</v>
      </c>
      <c r="O33" s="7">
        <v>-1.6</v>
      </c>
      <c r="Q33" s="7">
        <v>-1.8</v>
      </c>
      <c r="R33" s="7">
        <v>-1.7</v>
      </c>
      <c r="T33" s="60">
        <v>0.81</v>
      </c>
      <c r="U33" s="43">
        <v>0.66</v>
      </c>
      <c r="W33" s="44">
        <v>0.48</v>
      </c>
      <c r="X33" s="43">
        <v>0.37</v>
      </c>
      <c r="Z33" s="45">
        <v>151</v>
      </c>
      <c r="AA33" s="46">
        <v>108</v>
      </c>
      <c r="AB33" s="47"/>
      <c r="AC33" s="45">
        <v>22</v>
      </c>
      <c r="AD33" s="48">
        <v>14.4</v>
      </c>
      <c r="AF33" s="44">
        <v>0.13</v>
      </c>
      <c r="AG33" s="43">
        <v>0.09</v>
      </c>
      <c r="AI33" s="44">
        <v>0.08</v>
      </c>
      <c r="AJ33" s="43">
        <v>0.06</v>
      </c>
      <c r="AL33" s="44">
        <v>0.11</v>
      </c>
      <c r="AM33" s="43">
        <v>0.12</v>
      </c>
      <c r="AO33" s="44">
        <v>0.1</v>
      </c>
      <c r="AP33" s="43">
        <v>0.09</v>
      </c>
      <c r="AR33" s="49">
        <f t="shared" si="4"/>
        <v>1.6875000000000002</v>
      </c>
      <c r="AS33" s="49">
        <f t="shared" si="4"/>
        <v>1.783783783783784</v>
      </c>
      <c r="AU33" s="49">
        <f t="shared" si="5"/>
        <v>6.2307692307692308</v>
      </c>
      <c r="AV33" s="49">
        <f t="shared" si="5"/>
        <v>7.3333333333333339</v>
      </c>
      <c r="AX33" s="50">
        <v>69</v>
      </c>
      <c r="AY33" s="51">
        <v>63</v>
      </c>
    </row>
    <row r="34" spans="1:51">
      <c r="A34">
        <v>19</v>
      </c>
      <c r="B34" s="7">
        <v>47.2</v>
      </c>
      <c r="C34" s="7">
        <v>39</v>
      </c>
      <c r="E34" s="7">
        <v>10.5</v>
      </c>
      <c r="F34" s="7">
        <v>8.5</v>
      </c>
      <c r="H34" s="7">
        <v>18.2</v>
      </c>
      <c r="I34" s="7">
        <v>14.2</v>
      </c>
      <c r="K34" s="7">
        <v>2</v>
      </c>
      <c r="L34" s="7">
        <v>1.2</v>
      </c>
      <c r="N34" s="7">
        <v>-2.6</v>
      </c>
      <c r="O34" s="7">
        <v>-2.2000000000000002</v>
      </c>
      <c r="Q34" s="7">
        <v>-1.6</v>
      </c>
      <c r="R34" s="7">
        <v>-1.4</v>
      </c>
      <c r="T34" s="60">
        <v>0.64</v>
      </c>
      <c r="U34" s="43" t="s">
        <v>46</v>
      </c>
      <c r="W34" s="44">
        <v>0.39</v>
      </c>
      <c r="X34" s="43" t="s">
        <v>46</v>
      </c>
      <c r="Z34" s="45">
        <v>239</v>
      </c>
      <c r="AA34" s="46" t="s">
        <v>46</v>
      </c>
      <c r="AB34" s="47"/>
      <c r="AC34" s="45">
        <v>22</v>
      </c>
      <c r="AD34" s="48" t="s">
        <v>46</v>
      </c>
      <c r="AF34" s="44">
        <v>0.13</v>
      </c>
      <c r="AG34" s="43" t="s">
        <v>46</v>
      </c>
      <c r="AI34" s="44">
        <v>0.04</v>
      </c>
      <c r="AJ34" s="43" t="s">
        <v>46</v>
      </c>
      <c r="AL34" s="44">
        <v>0.09</v>
      </c>
      <c r="AM34" s="43" t="s">
        <v>46</v>
      </c>
      <c r="AO34" s="44">
        <v>0.15</v>
      </c>
      <c r="AP34" s="43">
        <v>0.12</v>
      </c>
      <c r="AR34" s="49">
        <f t="shared" si="4"/>
        <v>1.641025641025641</v>
      </c>
      <c r="AS34" s="49"/>
      <c r="AU34" s="49">
        <f t="shared" si="5"/>
        <v>4.9230769230769234</v>
      </c>
      <c r="AV34" s="49"/>
      <c r="AX34" s="50">
        <v>60</v>
      </c>
      <c r="AY34" s="51">
        <v>58</v>
      </c>
    </row>
    <row r="35" spans="1:51">
      <c r="A35">
        <v>20</v>
      </c>
      <c r="B35" s="7"/>
      <c r="C35" s="7"/>
      <c r="E35" s="7"/>
      <c r="F35" s="7"/>
      <c r="H35" s="7"/>
      <c r="I35" s="7"/>
      <c r="K35" s="7"/>
      <c r="L35" s="7"/>
      <c r="N35" s="7"/>
      <c r="O35" s="7"/>
      <c r="Q35" s="7"/>
      <c r="R35" s="7"/>
      <c r="T35" s="60"/>
      <c r="U35" s="43"/>
      <c r="W35" s="44"/>
      <c r="X35" s="43"/>
      <c r="Z35" s="45"/>
      <c r="AA35" s="46"/>
      <c r="AB35" s="47"/>
      <c r="AC35" s="45"/>
      <c r="AD35" s="48"/>
      <c r="AF35" s="44"/>
      <c r="AG35" s="43"/>
      <c r="AI35" s="44"/>
      <c r="AJ35" s="43"/>
      <c r="AL35" s="44"/>
      <c r="AM35" s="43"/>
      <c r="AO35" s="44"/>
      <c r="AP35" s="43"/>
      <c r="AR35" s="49"/>
      <c r="AS35" s="49"/>
      <c r="AU35" s="49"/>
      <c r="AV35" s="49"/>
      <c r="AX35" s="50"/>
      <c r="AY35" s="51"/>
    </row>
    <row r="36" spans="1:51">
      <c r="A36">
        <v>21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60"/>
      <c r="U36" s="43"/>
      <c r="W36" s="44"/>
      <c r="X36" s="43"/>
      <c r="Z36" s="45"/>
      <c r="AA36" s="46"/>
      <c r="AB36" s="47"/>
      <c r="AC36" s="45"/>
      <c r="AD36" s="48"/>
      <c r="AF36" s="44"/>
      <c r="AG36" s="43"/>
      <c r="AI36" s="44"/>
      <c r="AJ36" s="43"/>
      <c r="AL36" s="44"/>
      <c r="AM36" s="43"/>
      <c r="AO36" s="44"/>
      <c r="AP36" s="43"/>
      <c r="AR36" s="49"/>
      <c r="AS36" s="49"/>
      <c r="AU36" s="49"/>
      <c r="AV36" s="49"/>
      <c r="AX36" s="50"/>
      <c r="AY36" s="51"/>
    </row>
    <row r="37" spans="1:51">
      <c r="A37">
        <v>22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44"/>
      <c r="U37" s="43"/>
      <c r="W37" s="44"/>
      <c r="X37" s="43"/>
      <c r="Z37" s="45"/>
      <c r="AA37" s="46"/>
      <c r="AB37" s="47"/>
      <c r="AC37" s="45"/>
      <c r="AD37" s="48"/>
      <c r="AF37" s="44"/>
      <c r="AG37" s="43"/>
      <c r="AI37" s="44"/>
      <c r="AJ37" s="43"/>
      <c r="AL37" s="44"/>
      <c r="AM37" s="43"/>
      <c r="AO37" s="44"/>
      <c r="AP37" s="43"/>
      <c r="AR37" s="49"/>
      <c r="AS37" s="49"/>
      <c r="AU37" s="49"/>
      <c r="AV37" s="49"/>
      <c r="AX37" s="50"/>
      <c r="AY37" s="51"/>
    </row>
    <row r="38" spans="1:51">
      <c r="A38">
        <v>23</v>
      </c>
      <c r="B38" s="7">
        <v>40</v>
      </c>
      <c r="C38" s="7">
        <v>31</v>
      </c>
      <c r="E38" s="7">
        <v>15.1</v>
      </c>
      <c r="F38" s="7">
        <v>10</v>
      </c>
      <c r="H38" s="7">
        <v>12.3</v>
      </c>
      <c r="I38" s="7">
        <v>15.8</v>
      </c>
      <c r="K38" s="7">
        <v>1.5</v>
      </c>
      <c r="L38" s="7">
        <v>1.1000000000000001</v>
      </c>
      <c r="N38" s="7">
        <v>-2.6</v>
      </c>
      <c r="O38" s="7">
        <v>-2.5</v>
      </c>
      <c r="Q38" s="7">
        <v>-2.2000000000000002</v>
      </c>
      <c r="R38" s="7">
        <v>-1.3</v>
      </c>
      <c r="T38" s="44">
        <v>0.78</v>
      </c>
      <c r="U38" s="43">
        <v>0.69</v>
      </c>
      <c r="W38" s="44">
        <v>0.45</v>
      </c>
      <c r="X38" s="43">
        <v>0.34</v>
      </c>
      <c r="Z38" s="45">
        <v>201</v>
      </c>
      <c r="AA38" s="46">
        <v>228</v>
      </c>
      <c r="AB38" s="47"/>
      <c r="AC38" s="45">
        <v>25</v>
      </c>
      <c r="AD38" s="48">
        <v>20.399999999999999</v>
      </c>
      <c r="AF38" s="44">
        <v>0.15</v>
      </c>
      <c r="AG38" s="43">
        <v>0.14000000000000001</v>
      </c>
      <c r="AI38" s="44">
        <v>0.06</v>
      </c>
      <c r="AJ38" s="43">
        <v>0.06</v>
      </c>
      <c r="AL38" s="44">
        <v>0.1</v>
      </c>
      <c r="AM38" s="43">
        <v>0.1</v>
      </c>
      <c r="AO38" s="44">
        <v>0.09</v>
      </c>
      <c r="AP38" s="43">
        <v>0.1</v>
      </c>
      <c r="AR38" s="49">
        <f t="shared" si="4"/>
        <v>1.7333333333333334</v>
      </c>
      <c r="AS38" s="49">
        <f t="shared" si="4"/>
        <v>2.0294117647058822</v>
      </c>
      <c r="AU38" s="49">
        <f t="shared" si="5"/>
        <v>5.2</v>
      </c>
      <c r="AV38" s="49">
        <f t="shared" si="5"/>
        <v>4.9285714285714279</v>
      </c>
      <c r="AX38" s="50">
        <v>65</v>
      </c>
      <c r="AY38" s="51">
        <v>58</v>
      </c>
    </row>
    <row r="39" spans="1:51">
      <c r="A39">
        <v>24</v>
      </c>
      <c r="B39" s="7">
        <v>35.6</v>
      </c>
      <c r="C39" s="7">
        <v>32.299999999999997</v>
      </c>
      <c r="E39" s="7">
        <v>11.2</v>
      </c>
      <c r="F39" s="7">
        <v>9.3000000000000007</v>
      </c>
      <c r="H39" s="7">
        <v>18.3</v>
      </c>
      <c r="I39" s="7" t="s">
        <v>46</v>
      </c>
      <c r="K39" s="7">
        <v>1.8</v>
      </c>
      <c r="L39" s="7">
        <v>1.35</v>
      </c>
      <c r="N39" s="7">
        <v>-2.1</v>
      </c>
      <c r="O39" s="7">
        <v>-1.7</v>
      </c>
      <c r="Q39" s="7">
        <v>-1.4</v>
      </c>
      <c r="R39" s="7">
        <v>-1.3</v>
      </c>
      <c r="T39" s="44">
        <v>0.99</v>
      </c>
      <c r="U39" s="43">
        <v>0.76</v>
      </c>
      <c r="W39" s="44">
        <v>0.42</v>
      </c>
      <c r="X39" s="43">
        <v>0.4</v>
      </c>
      <c r="Z39" s="45">
        <v>236</v>
      </c>
      <c r="AA39" s="46">
        <v>170</v>
      </c>
      <c r="AB39" s="47"/>
      <c r="AC39" s="45">
        <v>20.6</v>
      </c>
      <c r="AD39" s="48">
        <v>17.100000000000001</v>
      </c>
      <c r="AF39" s="44">
        <v>0.15</v>
      </c>
      <c r="AG39" s="43" t="s">
        <v>46</v>
      </c>
      <c r="AI39" s="44">
        <v>0.05</v>
      </c>
      <c r="AJ39" s="43">
        <v>0.05</v>
      </c>
      <c r="AL39" s="44">
        <v>0.09</v>
      </c>
      <c r="AM39" s="43">
        <v>0.06</v>
      </c>
      <c r="AO39" s="44">
        <v>0.1</v>
      </c>
      <c r="AP39" s="43">
        <v>0.08</v>
      </c>
      <c r="AR39" s="49">
        <f t="shared" si="4"/>
        <v>2.3571428571428572</v>
      </c>
      <c r="AS39" s="49">
        <f t="shared" si="4"/>
        <v>1.9</v>
      </c>
      <c r="AU39" s="49">
        <f t="shared" si="5"/>
        <v>6.6000000000000005</v>
      </c>
      <c r="AV39" s="49"/>
      <c r="AX39" s="50">
        <v>57</v>
      </c>
      <c r="AY39" s="51">
        <v>62</v>
      </c>
    </row>
    <row r="40" spans="1:51">
      <c r="A40">
        <v>25</v>
      </c>
      <c r="B40" s="7">
        <v>35.6</v>
      </c>
      <c r="C40" s="7">
        <v>36.1</v>
      </c>
      <c r="E40" s="7">
        <v>5.6</v>
      </c>
      <c r="F40" s="7">
        <v>12.7</v>
      </c>
      <c r="H40" s="7">
        <v>16</v>
      </c>
      <c r="I40" s="7">
        <v>13.9</v>
      </c>
      <c r="K40" s="7">
        <v>1.2</v>
      </c>
      <c r="L40" s="7">
        <v>1.1000000000000001</v>
      </c>
      <c r="N40" s="7">
        <v>-3</v>
      </c>
      <c r="O40" s="7">
        <v>-2.2000000000000002</v>
      </c>
      <c r="Q40" s="7">
        <v>-1.25</v>
      </c>
      <c r="R40" s="7">
        <v>-1.7</v>
      </c>
      <c r="T40" s="44">
        <v>0.77</v>
      </c>
      <c r="U40" s="43">
        <v>0.68</v>
      </c>
      <c r="W40" s="44">
        <v>0.42</v>
      </c>
      <c r="X40" s="43">
        <v>0.28999999999999998</v>
      </c>
      <c r="Z40" s="45">
        <v>181</v>
      </c>
      <c r="AA40" s="46">
        <v>237</v>
      </c>
      <c r="AB40" s="47"/>
      <c r="AC40" s="45">
        <v>33.799999999999997</v>
      </c>
      <c r="AD40" s="48">
        <v>20.2</v>
      </c>
      <c r="AF40" s="44">
        <v>0.14000000000000001</v>
      </c>
      <c r="AG40" s="43">
        <v>0.11</v>
      </c>
      <c r="AI40" s="44">
        <v>0.04</v>
      </c>
      <c r="AJ40" s="43">
        <v>0.04</v>
      </c>
      <c r="AL40" s="44">
        <v>7.0000000000000007E-2</v>
      </c>
      <c r="AM40" s="43">
        <v>7.0000000000000007E-2</v>
      </c>
      <c r="AO40" s="44">
        <v>0.09</v>
      </c>
      <c r="AP40" s="43">
        <v>7.0000000000000007E-2</v>
      </c>
      <c r="AR40" s="49">
        <f t="shared" si="4"/>
        <v>1.8333333333333335</v>
      </c>
      <c r="AS40" s="49">
        <f t="shared" si="4"/>
        <v>2.3448275862068968</v>
      </c>
      <c r="AU40" s="49">
        <f t="shared" si="5"/>
        <v>5.5</v>
      </c>
      <c r="AV40" s="49">
        <f t="shared" si="5"/>
        <v>6.1818181818181825</v>
      </c>
      <c r="AX40" s="50">
        <v>41</v>
      </c>
      <c r="AY40" s="51">
        <v>42</v>
      </c>
    </row>
    <row r="41" spans="1:51">
      <c r="A41">
        <v>26</v>
      </c>
      <c r="B41" s="7">
        <v>41.6</v>
      </c>
      <c r="C41" s="7">
        <v>27.5</v>
      </c>
      <c r="E41" s="7">
        <v>12.9</v>
      </c>
      <c r="F41" s="7">
        <v>11.7</v>
      </c>
      <c r="H41" s="7">
        <v>20.8</v>
      </c>
      <c r="I41" s="7">
        <v>15.9</v>
      </c>
      <c r="K41" s="7">
        <v>2</v>
      </c>
      <c r="L41" s="7">
        <v>1.25</v>
      </c>
      <c r="N41" s="7">
        <v>-2.9</v>
      </c>
      <c r="O41" s="7">
        <v>-2.6</v>
      </c>
      <c r="Q41" s="7">
        <v>-1.8</v>
      </c>
      <c r="R41" s="7">
        <v>-2</v>
      </c>
      <c r="T41" s="44">
        <v>0.77</v>
      </c>
      <c r="U41" s="43">
        <v>0.64</v>
      </c>
      <c r="W41" s="44">
        <v>0.51</v>
      </c>
      <c r="X41" s="43">
        <v>0.49</v>
      </c>
      <c r="Z41" s="45">
        <v>209</v>
      </c>
      <c r="AA41" s="46">
        <v>224</v>
      </c>
      <c r="AB41" s="47"/>
      <c r="AC41" s="45">
        <v>24</v>
      </c>
      <c r="AD41" s="48">
        <v>10.9</v>
      </c>
      <c r="AF41" s="44">
        <v>0.18</v>
      </c>
      <c r="AG41" s="43">
        <v>0.15</v>
      </c>
      <c r="AI41" s="44">
        <v>0.09</v>
      </c>
      <c r="AJ41" s="43">
        <v>7.0000000000000007E-2</v>
      </c>
      <c r="AL41" s="44">
        <v>0.11</v>
      </c>
      <c r="AM41" s="43">
        <v>0.1</v>
      </c>
      <c r="AO41" s="44">
        <v>0.1</v>
      </c>
      <c r="AP41" s="43">
        <v>0.1</v>
      </c>
      <c r="AR41" s="49">
        <f t="shared" si="4"/>
        <v>1.5098039215686274</v>
      </c>
      <c r="AS41" s="49">
        <f t="shared" si="4"/>
        <v>1.306122448979592</v>
      </c>
      <c r="AU41" s="49">
        <f t="shared" si="5"/>
        <v>4.2777777777777777</v>
      </c>
      <c r="AV41" s="49">
        <f t="shared" si="5"/>
        <v>4.2666666666666666</v>
      </c>
      <c r="AX41" s="50">
        <v>71</v>
      </c>
      <c r="AY41" s="51">
        <v>71</v>
      </c>
    </row>
    <row r="42" spans="1:51">
      <c r="A42">
        <v>27</v>
      </c>
      <c r="B42" s="7">
        <v>34.5</v>
      </c>
      <c r="C42" s="7">
        <v>38.700000000000003</v>
      </c>
      <c r="E42" s="7">
        <v>9.6</v>
      </c>
      <c r="F42" s="7">
        <v>19</v>
      </c>
      <c r="H42" s="7">
        <v>18.899999999999999</v>
      </c>
      <c r="I42" s="7" t="s">
        <v>46</v>
      </c>
      <c r="K42" s="7">
        <v>1.6</v>
      </c>
      <c r="L42" s="7">
        <v>1.6</v>
      </c>
      <c r="N42" s="7">
        <v>-2.8</v>
      </c>
      <c r="O42" s="7">
        <v>-1.1000000000000001</v>
      </c>
      <c r="Q42" s="7">
        <v>-1.9</v>
      </c>
      <c r="R42" s="7">
        <v>-2.1</v>
      </c>
      <c r="T42" s="44">
        <v>0.72</v>
      </c>
      <c r="U42" s="43">
        <v>0.57999999999999996</v>
      </c>
      <c r="W42" s="44">
        <v>0.44</v>
      </c>
      <c r="X42" s="43">
        <v>0.3</v>
      </c>
      <c r="Z42" s="61">
        <v>179</v>
      </c>
      <c r="AA42" s="46">
        <v>161</v>
      </c>
      <c r="AB42" s="47"/>
      <c r="AC42" s="61">
        <v>16</v>
      </c>
      <c r="AD42" s="48">
        <v>11.2</v>
      </c>
      <c r="AF42" s="44">
        <v>0.12</v>
      </c>
      <c r="AG42" s="43">
        <v>0.09</v>
      </c>
      <c r="AI42" s="62">
        <v>7.0000000000000007E-2</v>
      </c>
      <c r="AJ42" s="43">
        <v>0.05</v>
      </c>
      <c r="AL42" s="62">
        <v>0.08</v>
      </c>
      <c r="AM42" s="43">
        <v>0.08</v>
      </c>
      <c r="AO42" s="62">
        <v>0.1</v>
      </c>
      <c r="AP42" s="43">
        <v>7.0000000000000007E-2</v>
      </c>
      <c r="AR42" s="49">
        <f t="shared" si="4"/>
        <v>1.6363636363636362</v>
      </c>
      <c r="AS42" s="49">
        <f t="shared" si="4"/>
        <v>1.9333333333333333</v>
      </c>
      <c r="AU42" s="49">
        <f t="shared" si="5"/>
        <v>6</v>
      </c>
      <c r="AV42" s="49">
        <f t="shared" si="5"/>
        <v>6.4444444444444446</v>
      </c>
      <c r="AX42" s="50">
        <v>69</v>
      </c>
      <c r="AY42" s="59">
        <v>45</v>
      </c>
    </row>
    <row r="43" spans="1:51">
      <c r="A43">
        <v>28</v>
      </c>
      <c r="B43" s="7">
        <v>41</v>
      </c>
      <c r="C43" s="7">
        <v>41</v>
      </c>
      <c r="E43" s="7">
        <v>8.3000000000000007</v>
      </c>
      <c r="F43" s="7">
        <v>11.9</v>
      </c>
      <c r="H43" s="7">
        <v>12.1</v>
      </c>
      <c r="I43" s="7">
        <v>12.6</v>
      </c>
      <c r="K43" s="7">
        <v>1.4</v>
      </c>
      <c r="L43" s="7">
        <v>1.2</v>
      </c>
      <c r="N43" s="7">
        <v>-3</v>
      </c>
      <c r="O43" s="7">
        <v>-3</v>
      </c>
      <c r="Q43" s="7">
        <v>-1.1000000000000001</v>
      </c>
      <c r="R43" s="7">
        <v>-1.6</v>
      </c>
      <c r="T43" s="44">
        <v>0.78</v>
      </c>
      <c r="U43" s="43">
        <v>0.73</v>
      </c>
      <c r="W43" s="44">
        <v>0.3</v>
      </c>
      <c r="X43" s="43" t="s">
        <v>46</v>
      </c>
      <c r="Z43" s="45">
        <v>203</v>
      </c>
      <c r="AA43" s="46">
        <v>187</v>
      </c>
      <c r="AB43" s="47"/>
      <c r="AC43" s="45">
        <v>27.1</v>
      </c>
      <c r="AD43" s="48">
        <v>22.5</v>
      </c>
      <c r="AF43" s="44">
        <v>0.16</v>
      </c>
      <c r="AG43" s="43">
        <v>0.12</v>
      </c>
      <c r="AI43" s="44">
        <v>0.05</v>
      </c>
      <c r="AJ43" s="43">
        <v>0.05</v>
      </c>
      <c r="AL43" s="44">
        <v>0.09</v>
      </c>
      <c r="AM43" s="43">
        <v>0.08</v>
      </c>
      <c r="AO43" s="44">
        <v>0.1</v>
      </c>
      <c r="AP43" s="43">
        <v>0.08</v>
      </c>
      <c r="AR43" s="49">
        <f t="shared" si="4"/>
        <v>2.6</v>
      </c>
      <c r="AS43" s="49"/>
      <c r="AU43" s="49">
        <f t="shared" si="5"/>
        <v>4.875</v>
      </c>
      <c r="AV43" s="49">
        <f t="shared" si="5"/>
        <v>6.083333333333333</v>
      </c>
      <c r="AX43" s="50">
        <v>51</v>
      </c>
      <c r="AY43" s="51">
        <v>55</v>
      </c>
    </row>
    <row r="44" spans="1:51">
      <c r="A44">
        <v>29</v>
      </c>
      <c r="B44" s="7"/>
      <c r="C44" s="7"/>
      <c r="E44" s="7"/>
      <c r="F44" s="7"/>
      <c r="H44" s="7"/>
      <c r="I44" s="7"/>
      <c r="K44" s="7"/>
      <c r="L44" s="7"/>
      <c r="N44" s="7"/>
      <c r="O44" s="7"/>
      <c r="Q44" s="7"/>
      <c r="R44" s="7"/>
      <c r="T44" s="44"/>
      <c r="U44" s="43"/>
      <c r="W44" s="44"/>
      <c r="X44" s="43"/>
      <c r="Z44" s="45"/>
      <c r="AA44" s="46"/>
      <c r="AB44" s="47"/>
      <c r="AC44" s="45"/>
      <c r="AD44" s="48"/>
      <c r="AF44" s="44"/>
      <c r="AG44" s="43"/>
      <c r="AI44" s="44"/>
      <c r="AJ44" s="43"/>
      <c r="AL44" s="44"/>
      <c r="AM44" s="43"/>
      <c r="AO44" s="44"/>
      <c r="AP44" s="43"/>
      <c r="AR44" s="49"/>
      <c r="AS44" s="49"/>
      <c r="AU44" s="49"/>
      <c r="AV44" s="49"/>
      <c r="AX44" s="50"/>
      <c r="AY44" s="51"/>
    </row>
    <row r="45" spans="1:51">
      <c r="A45">
        <v>30</v>
      </c>
      <c r="B45" s="7">
        <v>42.7</v>
      </c>
      <c r="C45" s="7">
        <v>32.6</v>
      </c>
      <c r="E45" s="7">
        <v>11.3</v>
      </c>
      <c r="F45" s="7">
        <v>6.5</v>
      </c>
      <c r="H45" s="7"/>
      <c r="I45" s="7"/>
      <c r="K45" s="7">
        <v>1.9</v>
      </c>
      <c r="L45" s="7">
        <v>1.7</v>
      </c>
      <c r="N45" s="7">
        <v>-2.7</v>
      </c>
      <c r="O45" s="7">
        <v>-2</v>
      </c>
      <c r="Q45" s="7">
        <v>-1.4</v>
      </c>
      <c r="R45" s="7">
        <v>-1</v>
      </c>
      <c r="T45" s="44">
        <v>1.05</v>
      </c>
      <c r="U45" s="43">
        <v>0.71</v>
      </c>
      <c r="W45" s="44">
        <v>0.32</v>
      </c>
      <c r="X45" s="43">
        <v>0.37</v>
      </c>
      <c r="Z45" s="45">
        <v>175</v>
      </c>
      <c r="AA45" s="46">
        <v>124</v>
      </c>
      <c r="AB45" s="47"/>
      <c r="AC45" s="45">
        <v>23.8</v>
      </c>
      <c r="AD45" s="48">
        <v>11.6</v>
      </c>
      <c r="AF45" s="44">
        <v>0.16</v>
      </c>
      <c r="AG45" s="43">
        <v>0.13</v>
      </c>
      <c r="AI45" s="44">
        <v>0.06</v>
      </c>
      <c r="AJ45" s="43">
        <v>0.06</v>
      </c>
      <c r="AL45" s="44">
        <v>0.11</v>
      </c>
      <c r="AM45" s="43">
        <v>0.11</v>
      </c>
      <c r="AO45" s="44">
        <v>0.13</v>
      </c>
      <c r="AP45" s="43">
        <v>0.1</v>
      </c>
      <c r="AR45" s="49">
        <f t="shared" si="4"/>
        <v>3.28125</v>
      </c>
      <c r="AS45" s="49">
        <f t="shared" si="4"/>
        <v>1.9189189189189189</v>
      </c>
      <c r="AU45" s="49">
        <f t="shared" si="5"/>
        <v>6.5625</v>
      </c>
      <c r="AV45" s="49">
        <f t="shared" si="5"/>
        <v>5.4615384615384608</v>
      </c>
      <c r="AX45" s="50">
        <v>62</v>
      </c>
      <c r="AY45" s="51">
        <v>61</v>
      </c>
    </row>
    <row r="46" spans="1:51">
      <c r="A46">
        <v>31</v>
      </c>
      <c r="B46" s="7">
        <v>44.1</v>
      </c>
      <c r="C46" s="7">
        <v>44</v>
      </c>
      <c r="E46" s="7">
        <v>14.9</v>
      </c>
      <c r="F46" s="7">
        <v>17.5</v>
      </c>
      <c r="H46" s="7">
        <v>12.4</v>
      </c>
      <c r="I46" s="7">
        <v>16.100000000000001</v>
      </c>
      <c r="K46" s="7">
        <v>1.75</v>
      </c>
      <c r="L46" s="7">
        <v>1.8</v>
      </c>
      <c r="N46" s="7">
        <v>-2.5499999999999998</v>
      </c>
      <c r="O46" s="7">
        <v>-2.9</v>
      </c>
      <c r="Q46" s="7">
        <v>-1.9</v>
      </c>
      <c r="R46" s="7">
        <v>-2.4</v>
      </c>
      <c r="T46" s="44">
        <v>0.81</v>
      </c>
      <c r="U46" s="43">
        <v>0.7</v>
      </c>
      <c r="W46" s="44">
        <v>0.47</v>
      </c>
      <c r="X46" s="43">
        <v>0.44</v>
      </c>
      <c r="Z46" s="45">
        <v>204</v>
      </c>
      <c r="AA46" s="46">
        <v>219</v>
      </c>
      <c r="AB46" s="47"/>
      <c r="AC46" s="45">
        <v>21.4</v>
      </c>
      <c r="AD46" s="48">
        <v>20.3</v>
      </c>
      <c r="AF46" s="44">
        <v>0.12</v>
      </c>
      <c r="AG46" s="43">
        <v>0.11</v>
      </c>
      <c r="AI46" s="44">
        <v>0.05</v>
      </c>
      <c r="AJ46" s="43">
        <v>0.05</v>
      </c>
      <c r="AL46" s="44">
        <v>0.09</v>
      </c>
      <c r="AM46" s="43" t="s">
        <v>46</v>
      </c>
      <c r="AO46" s="44">
        <v>0.13</v>
      </c>
      <c r="AP46" s="43">
        <v>0.09</v>
      </c>
      <c r="AR46" s="49">
        <f t="shared" si="4"/>
        <v>1.7234042553191491</v>
      </c>
      <c r="AS46" s="49">
        <f t="shared" si="4"/>
        <v>1.5909090909090908</v>
      </c>
      <c r="AU46" s="49">
        <f t="shared" si="5"/>
        <v>6.7500000000000009</v>
      </c>
      <c r="AV46" s="49">
        <f t="shared" si="5"/>
        <v>6.3636363636363633</v>
      </c>
      <c r="AX46" s="50">
        <v>62</v>
      </c>
      <c r="AY46" s="51">
        <v>57</v>
      </c>
    </row>
    <row r="47" spans="1:51">
      <c r="A47">
        <v>32</v>
      </c>
      <c r="B47" s="7">
        <v>32.5</v>
      </c>
      <c r="C47" s="7">
        <v>30</v>
      </c>
      <c r="E47" s="7">
        <v>5.5</v>
      </c>
      <c r="F47" s="7">
        <v>6.1</v>
      </c>
      <c r="H47" s="7">
        <v>14.3</v>
      </c>
      <c r="I47" s="7">
        <v>11.6</v>
      </c>
      <c r="K47" s="7">
        <v>1.35</v>
      </c>
      <c r="L47" s="7">
        <v>1.4</v>
      </c>
      <c r="N47" s="7">
        <v>-2.7</v>
      </c>
      <c r="O47" s="7">
        <v>-2.1</v>
      </c>
      <c r="Q47" s="7">
        <v>-1.75</v>
      </c>
      <c r="R47" s="7">
        <v>-1.6</v>
      </c>
      <c r="T47" s="44">
        <v>0.74</v>
      </c>
      <c r="U47" s="43">
        <v>0.64</v>
      </c>
      <c r="W47" s="44">
        <v>0.45</v>
      </c>
      <c r="X47" s="43">
        <v>0.47</v>
      </c>
      <c r="Z47" s="45">
        <v>284</v>
      </c>
      <c r="AA47" s="46">
        <v>190</v>
      </c>
      <c r="AB47" s="47"/>
      <c r="AC47" s="45">
        <v>25.1</v>
      </c>
      <c r="AD47" s="48">
        <v>20.9</v>
      </c>
      <c r="AF47" s="44">
        <v>0.16</v>
      </c>
      <c r="AG47" s="43">
        <v>0.13</v>
      </c>
      <c r="AI47" s="44">
        <v>0.05</v>
      </c>
      <c r="AJ47" s="43">
        <v>0.05</v>
      </c>
      <c r="AL47" s="44">
        <v>0.1</v>
      </c>
      <c r="AM47" s="43">
        <v>0.1</v>
      </c>
      <c r="AO47" s="44">
        <v>0.11</v>
      </c>
      <c r="AP47" s="43">
        <v>0.09</v>
      </c>
      <c r="AR47" s="49">
        <f t="shared" si="4"/>
        <v>1.6444444444444444</v>
      </c>
      <c r="AS47" s="49">
        <f t="shared" si="4"/>
        <v>1.3617021276595747</v>
      </c>
      <c r="AU47" s="49">
        <f t="shared" si="5"/>
        <v>4.625</v>
      </c>
      <c r="AV47" s="49">
        <f t="shared" si="5"/>
        <v>4.9230769230769234</v>
      </c>
      <c r="AX47" s="50">
        <v>65</v>
      </c>
      <c r="AY47" s="51">
        <v>56</v>
      </c>
    </row>
    <row r="48" spans="1:51">
      <c r="A48">
        <v>33</v>
      </c>
      <c r="B48" s="7"/>
      <c r="C48" s="7"/>
      <c r="E48" s="7"/>
      <c r="F48" s="7"/>
      <c r="H48" s="7"/>
      <c r="I48" s="7"/>
      <c r="K48" s="7"/>
      <c r="L48" s="7"/>
      <c r="N48" s="7"/>
      <c r="O48" s="7"/>
      <c r="Q48" s="7"/>
      <c r="R48" s="7"/>
      <c r="T48" s="44"/>
      <c r="U48" s="43"/>
      <c r="W48" s="44"/>
      <c r="X48" s="43"/>
      <c r="Z48" s="45"/>
      <c r="AA48" s="46"/>
      <c r="AB48" s="47"/>
      <c r="AC48" s="45"/>
      <c r="AD48" s="48"/>
      <c r="AF48" s="44"/>
      <c r="AG48" s="43"/>
      <c r="AI48" s="44"/>
      <c r="AJ48" s="43"/>
      <c r="AL48" s="44"/>
      <c r="AM48" s="43"/>
      <c r="AO48" s="44"/>
      <c r="AP48" s="43"/>
      <c r="AR48" s="49"/>
      <c r="AS48" s="49"/>
      <c r="AU48" s="49"/>
      <c r="AV48" s="49"/>
      <c r="AX48" s="50"/>
      <c r="AY48" s="51"/>
    </row>
    <row r="49" spans="1:51">
      <c r="A49">
        <v>34</v>
      </c>
      <c r="B49" s="7">
        <v>53</v>
      </c>
      <c r="C49" s="7">
        <v>45</v>
      </c>
      <c r="E49" s="7">
        <v>15.5</v>
      </c>
      <c r="F49" s="7">
        <v>13</v>
      </c>
      <c r="H49" s="7">
        <v>13.8</v>
      </c>
      <c r="I49" s="7">
        <v>12.2</v>
      </c>
      <c r="K49" s="7">
        <v>1.6</v>
      </c>
      <c r="L49" s="7">
        <v>1.5</v>
      </c>
      <c r="N49" s="7">
        <v>-3.4</v>
      </c>
      <c r="O49" s="7">
        <v>-2.8</v>
      </c>
      <c r="Q49" s="7">
        <v>-1.8</v>
      </c>
      <c r="R49" s="7">
        <v>-2.1</v>
      </c>
      <c r="T49" s="44">
        <v>0.96</v>
      </c>
      <c r="U49" s="43">
        <v>0.91</v>
      </c>
      <c r="W49" s="44">
        <v>0.41</v>
      </c>
      <c r="X49" s="43">
        <v>0.43</v>
      </c>
      <c r="Z49" s="45">
        <v>134</v>
      </c>
      <c r="AA49" s="46">
        <v>165</v>
      </c>
      <c r="AB49" s="47"/>
      <c r="AC49" s="45">
        <v>28.4</v>
      </c>
      <c r="AD49" s="48">
        <v>27.2</v>
      </c>
      <c r="AF49" s="44">
        <v>0.15</v>
      </c>
      <c r="AG49" s="43">
        <v>0.14000000000000001</v>
      </c>
      <c r="AI49" s="44">
        <v>0.06</v>
      </c>
      <c r="AJ49" s="43">
        <v>0.06</v>
      </c>
      <c r="AL49" s="44">
        <v>0.09</v>
      </c>
      <c r="AM49" s="43">
        <v>0.1</v>
      </c>
      <c r="AO49" s="44">
        <v>0.1</v>
      </c>
      <c r="AP49" s="43">
        <v>0.11</v>
      </c>
      <c r="AR49" s="49">
        <f t="shared" si="4"/>
        <v>2.3414634146341462</v>
      </c>
      <c r="AS49" s="49">
        <f t="shared" si="4"/>
        <v>2.1162790697674421</v>
      </c>
      <c r="AU49" s="49">
        <f t="shared" si="5"/>
        <v>6.4</v>
      </c>
      <c r="AV49" s="49">
        <f t="shared" si="5"/>
        <v>6.5</v>
      </c>
      <c r="AX49" s="50">
        <v>55</v>
      </c>
      <c r="AY49" s="51">
        <v>63</v>
      </c>
    </row>
    <row r="50" spans="1:51">
      <c r="A50">
        <v>35</v>
      </c>
      <c r="B50" s="7">
        <v>40.5</v>
      </c>
      <c r="C50" s="7">
        <v>41</v>
      </c>
      <c r="E50" s="7">
        <v>12.5</v>
      </c>
      <c r="F50" s="7">
        <v>16</v>
      </c>
      <c r="H50" s="7">
        <v>15.3</v>
      </c>
      <c r="I50" s="7">
        <v>13.8</v>
      </c>
      <c r="K50" s="7">
        <v>2.2000000000000002</v>
      </c>
      <c r="L50" s="7">
        <v>1.7</v>
      </c>
      <c r="N50" s="7">
        <v>-2.1</v>
      </c>
      <c r="O50" s="7">
        <v>-2.2999999999999998</v>
      </c>
      <c r="Q50" s="7">
        <v>-1.9</v>
      </c>
      <c r="R50" s="7">
        <v>-2.2000000000000002</v>
      </c>
      <c r="T50" s="44">
        <v>0.93</v>
      </c>
      <c r="U50" s="43">
        <v>0.77</v>
      </c>
      <c r="W50" s="44" t="s">
        <v>46</v>
      </c>
      <c r="X50" s="43">
        <v>0.66</v>
      </c>
      <c r="Z50" s="45">
        <v>234</v>
      </c>
      <c r="AA50" s="46">
        <v>203</v>
      </c>
      <c r="AB50" s="47"/>
      <c r="AC50" s="45">
        <v>22.7</v>
      </c>
      <c r="AD50" s="48" t="s">
        <v>46</v>
      </c>
      <c r="AF50" s="44">
        <v>0.13</v>
      </c>
      <c r="AG50" s="43">
        <v>0.08</v>
      </c>
      <c r="AI50" s="44">
        <v>0.06</v>
      </c>
      <c r="AJ50" s="43">
        <v>0.05</v>
      </c>
      <c r="AL50" s="44">
        <v>0.09</v>
      </c>
      <c r="AM50" s="43">
        <v>7.0000000000000007E-2</v>
      </c>
      <c r="AO50" s="44">
        <v>0.12</v>
      </c>
      <c r="AP50" s="43">
        <v>0.09</v>
      </c>
      <c r="AR50" s="49"/>
      <c r="AS50" s="49">
        <f t="shared" si="4"/>
        <v>1.1666666666666667</v>
      </c>
      <c r="AU50" s="49">
        <f t="shared" si="5"/>
        <v>7.1538461538461542</v>
      </c>
      <c r="AV50" s="49">
        <f t="shared" si="5"/>
        <v>9.625</v>
      </c>
      <c r="AX50" s="50">
        <v>63</v>
      </c>
      <c r="AY50" s="51">
        <v>64</v>
      </c>
    </row>
    <row r="51" spans="1:51">
      <c r="A51">
        <v>36</v>
      </c>
      <c r="B51" s="7"/>
      <c r="C51" s="7"/>
      <c r="E51" s="7"/>
      <c r="F51" s="7"/>
      <c r="H51" s="7"/>
      <c r="I51" s="7"/>
      <c r="K51" s="7"/>
      <c r="L51" s="7"/>
      <c r="N51" s="7"/>
      <c r="O51" s="7"/>
      <c r="Q51" s="7"/>
      <c r="R51" s="7"/>
      <c r="T51" s="44"/>
      <c r="U51" s="43"/>
      <c r="W51" s="44"/>
      <c r="X51" s="43"/>
      <c r="Z51" s="45"/>
      <c r="AA51" s="46"/>
      <c r="AB51" s="47"/>
      <c r="AC51" s="45"/>
      <c r="AD51" s="48"/>
      <c r="AF51" s="44"/>
      <c r="AG51" s="43"/>
      <c r="AI51" s="44"/>
      <c r="AJ51" s="43"/>
      <c r="AL51" s="44"/>
      <c r="AM51" s="43"/>
      <c r="AO51" s="44"/>
      <c r="AP51" s="43"/>
      <c r="AR51" s="49"/>
      <c r="AS51" s="49"/>
      <c r="AU51" s="49"/>
      <c r="AV51" s="49"/>
      <c r="AX51" s="50"/>
      <c r="AY51" s="51"/>
    </row>
    <row r="52" spans="1:51">
      <c r="A52">
        <v>37</v>
      </c>
      <c r="B52" s="7"/>
      <c r="C52" s="7"/>
      <c r="E52" s="7"/>
      <c r="F52" s="7"/>
      <c r="H52" s="7"/>
      <c r="I52" s="7"/>
      <c r="K52" s="7"/>
      <c r="L52" s="7"/>
      <c r="N52" s="7"/>
      <c r="O52" s="7"/>
      <c r="Q52" s="7"/>
      <c r="R52" s="7"/>
      <c r="T52" s="44"/>
      <c r="U52" s="43"/>
      <c r="W52" s="44"/>
      <c r="X52" s="43"/>
      <c r="Z52" s="45"/>
      <c r="AA52" s="46"/>
      <c r="AB52" s="47"/>
      <c r="AC52" s="45"/>
      <c r="AD52" s="48"/>
      <c r="AF52" s="44"/>
      <c r="AG52" s="43"/>
      <c r="AI52" s="44"/>
      <c r="AJ52" s="43"/>
      <c r="AL52" s="44"/>
      <c r="AM52" s="43"/>
      <c r="AO52" s="44"/>
      <c r="AP52" s="43"/>
      <c r="AR52" s="49"/>
      <c r="AS52" s="49"/>
      <c r="AU52" s="49"/>
      <c r="AV52" s="49"/>
      <c r="AX52" s="50"/>
      <c r="AY52" s="51"/>
    </row>
    <row r="53" spans="1:51">
      <c r="A53">
        <v>38</v>
      </c>
      <c r="B53" s="7">
        <v>36.200000000000003</v>
      </c>
      <c r="C53" s="7">
        <v>32.799999999999997</v>
      </c>
      <c r="E53" s="7">
        <v>14</v>
      </c>
      <c r="F53" s="7">
        <v>16.7</v>
      </c>
      <c r="H53" s="7">
        <v>16.5</v>
      </c>
      <c r="I53" s="7">
        <v>15</v>
      </c>
      <c r="K53" s="7">
        <v>1.5</v>
      </c>
      <c r="L53" s="7">
        <v>1.9</v>
      </c>
      <c r="N53" s="7">
        <v>-2.6</v>
      </c>
      <c r="O53" s="7">
        <v>-2.2000000000000002</v>
      </c>
      <c r="Q53" s="7">
        <v>-2.1</v>
      </c>
      <c r="R53" s="7">
        <v>-1.9</v>
      </c>
      <c r="T53" s="44">
        <v>0.62</v>
      </c>
      <c r="U53" s="43" t="s">
        <v>45</v>
      </c>
      <c r="W53" s="44">
        <v>0.36</v>
      </c>
      <c r="X53" s="43" t="s">
        <v>45</v>
      </c>
      <c r="Z53" s="45">
        <v>253</v>
      </c>
      <c r="AA53" s="46" t="s">
        <v>45</v>
      </c>
      <c r="AB53" s="47"/>
      <c r="AC53" s="45">
        <v>22.7</v>
      </c>
      <c r="AD53" s="48">
        <v>21.7</v>
      </c>
      <c r="AF53" s="44">
        <v>0.15</v>
      </c>
      <c r="AG53" s="43">
        <v>0.13</v>
      </c>
      <c r="AI53" s="44">
        <v>0.08</v>
      </c>
      <c r="AJ53" s="43">
        <v>0.05</v>
      </c>
      <c r="AL53" s="44">
        <v>0.12</v>
      </c>
      <c r="AM53" s="43">
        <v>0.12</v>
      </c>
      <c r="AO53" s="44">
        <v>0.12</v>
      </c>
      <c r="AP53" s="43">
        <v>7.0000000000000007E-2</v>
      </c>
      <c r="AR53" s="49">
        <f t="shared" si="4"/>
        <v>1.7222222222222223</v>
      </c>
      <c r="AS53" s="49"/>
      <c r="AU53" s="49">
        <f t="shared" si="5"/>
        <v>4.1333333333333337</v>
      </c>
      <c r="AV53" s="49"/>
      <c r="AX53" s="50">
        <v>62</v>
      </c>
      <c r="AY53" s="51">
        <v>64</v>
      </c>
    </row>
    <row r="54" spans="1:51">
      <c r="A54">
        <v>39</v>
      </c>
      <c r="B54" s="7">
        <v>48.9</v>
      </c>
      <c r="C54" s="7">
        <v>35</v>
      </c>
      <c r="E54" s="7">
        <v>12.4</v>
      </c>
      <c r="F54" s="7">
        <v>13</v>
      </c>
      <c r="H54" s="7">
        <v>21.7</v>
      </c>
      <c r="I54" s="7">
        <v>16.899999999999999</v>
      </c>
      <c r="K54" s="7">
        <v>2</v>
      </c>
      <c r="L54" s="7">
        <v>1.45</v>
      </c>
      <c r="N54" s="7">
        <v>-2.7</v>
      </c>
      <c r="O54" s="7">
        <v>-2.2000000000000002</v>
      </c>
      <c r="Q54" s="7">
        <v>-1.8</v>
      </c>
      <c r="R54" s="7">
        <v>-2.2999999999999998</v>
      </c>
      <c r="T54" s="44">
        <v>1.01</v>
      </c>
      <c r="U54" s="43">
        <v>0.76</v>
      </c>
      <c r="W54" s="44">
        <v>0.39</v>
      </c>
      <c r="X54" s="43">
        <v>0.48</v>
      </c>
      <c r="Z54" s="45">
        <v>179</v>
      </c>
      <c r="AA54" s="46">
        <v>229</v>
      </c>
      <c r="AB54" s="47"/>
      <c r="AC54" s="45">
        <v>24.4</v>
      </c>
      <c r="AD54" s="48">
        <v>21.5</v>
      </c>
      <c r="AF54" s="44">
        <v>0.15</v>
      </c>
      <c r="AG54" s="43">
        <v>0.13</v>
      </c>
      <c r="AI54" s="44">
        <v>0.06</v>
      </c>
      <c r="AJ54" s="43">
        <v>7.0000000000000007E-2</v>
      </c>
      <c r="AL54" s="44">
        <v>7.0000000000000007E-2</v>
      </c>
      <c r="AM54" s="43">
        <v>0.09</v>
      </c>
      <c r="AO54" s="44">
        <v>0.14000000000000001</v>
      </c>
      <c r="AP54" s="43">
        <v>0.12</v>
      </c>
      <c r="AR54" s="49">
        <f t="shared" si="4"/>
        <v>2.5897435897435899</v>
      </c>
      <c r="AS54" s="49">
        <f t="shared" si="4"/>
        <v>1.5833333333333335</v>
      </c>
      <c r="AU54" s="49">
        <f t="shared" si="5"/>
        <v>6.7333333333333334</v>
      </c>
      <c r="AV54" s="49">
        <f t="shared" si="5"/>
        <v>5.8461538461538458</v>
      </c>
      <c r="AX54" s="50">
        <v>73</v>
      </c>
      <c r="AY54" s="51">
        <v>52</v>
      </c>
    </row>
    <row r="55" spans="1:51">
      <c r="A55">
        <v>40</v>
      </c>
      <c r="B55" s="7"/>
      <c r="C55" s="7"/>
      <c r="E55" s="7"/>
      <c r="F55" s="7"/>
      <c r="H55" s="7"/>
      <c r="I55" s="7"/>
      <c r="K55" s="7"/>
      <c r="L55" s="7"/>
      <c r="M55" s="63"/>
      <c r="N55" s="7"/>
      <c r="O55" s="7"/>
      <c r="P55" s="63"/>
      <c r="Q55" s="7"/>
      <c r="R55" s="7"/>
      <c r="T55" s="44"/>
      <c r="U55" s="43"/>
      <c r="W55" s="44"/>
      <c r="X55" s="43"/>
      <c r="Z55" s="45"/>
      <c r="AA55" s="46"/>
      <c r="AB55" s="47"/>
      <c r="AC55" s="45"/>
      <c r="AD55" s="48"/>
      <c r="AF55" s="44"/>
      <c r="AG55" s="43"/>
      <c r="AI55" s="44"/>
      <c r="AJ55" s="43"/>
      <c r="AL55" s="44"/>
      <c r="AM55" s="43"/>
      <c r="AO55" s="38"/>
      <c r="AP55" s="64"/>
      <c r="AR55" s="49"/>
      <c r="AS55" s="49"/>
      <c r="AU55" s="49"/>
      <c r="AV55" s="49"/>
      <c r="AX55" s="50"/>
      <c r="AY55" s="51"/>
    </row>
    <row r="56" spans="1:51">
      <c r="T56" s="65"/>
      <c r="U56" s="66"/>
      <c r="Z56" s="67"/>
      <c r="AA56" s="67"/>
      <c r="AB56" s="68"/>
      <c r="AC56" s="67"/>
      <c r="AD56" s="67"/>
      <c r="AF56" s="69"/>
      <c r="AG56" s="69"/>
      <c r="AI56" s="69"/>
      <c r="AJ56" s="69"/>
      <c r="AL56" s="69"/>
      <c r="AM56" s="69"/>
      <c r="AO56" s="69"/>
      <c r="AP56" s="69"/>
    </row>
    <row r="57" spans="1:51">
      <c r="AF57" s="67"/>
      <c r="AG57" s="67"/>
      <c r="AH57" s="68"/>
      <c r="AL57" s="69"/>
      <c r="AM57" s="69"/>
      <c r="AO57" s="69"/>
      <c r="AP57" s="69"/>
      <c r="AR57" s="69"/>
      <c r="AS57" s="69"/>
    </row>
    <row r="58" spans="1:51">
      <c r="AJ58" s="70"/>
      <c r="AN58" s="69"/>
      <c r="AO58" s="69"/>
    </row>
    <row r="59" spans="1:51">
      <c r="AJ59" s="70"/>
      <c r="AN59" s="69"/>
      <c r="AO59" s="69"/>
    </row>
    <row r="60" spans="1:51">
      <c r="AJ60" s="70"/>
    </row>
    <row r="61" spans="1:51">
      <c r="AJ61" s="70"/>
    </row>
    <row r="62" spans="1:51">
      <c r="AJ62" s="70"/>
    </row>
    <row r="63" spans="1:51">
      <c r="AJ63" s="70"/>
    </row>
    <row r="64" spans="1:51">
      <c r="AJ64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2D12A-195D-5249-9CC6-5ACA581BE11D}">
  <dimension ref="A1:BB58"/>
  <sheetViews>
    <sheetView workbookViewId="0">
      <selection activeCell="X19" sqref="X19"/>
    </sheetView>
  </sheetViews>
  <sheetFormatPr baseColWidth="10" defaultRowHeight="16"/>
  <sheetData>
    <row r="1" spans="1:54">
      <c r="A1" t="s">
        <v>70</v>
      </c>
      <c r="B1" s="1" t="s">
        <v>53</v>
      </c>
      <c r="E1" s="1" t="s">
        <v>54</v>
      </c>
      <c r="H1" s="1" t="s">
        <v>55</v>
      </c>
      <c r="K1" s="1" t="s">
        <v>56</v>
      </c>
      <c r="N1" s="1" t="s">
        <v>57</v>
      </c>
      <c r="Q1" s="1" t="s">
        <v>58</v>
      </c>
      <c r="T1" s="1" t="s">
        <v>59</v>
      </c>
      <c r="W1" s="1" t="s">
        <v>6</v>
      </c>
      <c r="Z1" s="1" t="s">
        <v>7</v>
      </c>
      <c r="AC1" s="1" t="s">
        <v>8</v>
      </c>
      <c r="AF1" s="1" t="s">
        <v>9</v>
      </c>
      <c r="AI1" t="s">
        <v>10</v>
      </c>
      <c r="AL1" s="1" t="s">
        <v>11</v>
      </c>
      <c r="AO1" s="1" t="s">
        <v>12</v>
      </c>
      <c r="AR1" t="s">
        <v>13</v>
      </c>
      <c r="AU1" s="1" t="s">
        <v>14</v>
      </c>
      <c r="AX1" s="1" t="s">
        <v>15</v>
      </c>
      <c r="BA1" t="s">
        <v>16</v>
      </c>
    </row>
    <row r="2" spans="1:54" ht="17" thickBot="1"/>
    <row r="3" spans="1:54">
      <c r="A3" s="2" t="s">
        <v>17</v>
      </c>
      <c r="B3" s="4" t="s">
        <v>60</v>
      </c>
      <c r="C3" s="3"/>
      <c r="E3" s="5" t="s">
        <v>61</v>
      </c>
      <c r="F3" s="6"/>
      <c r="H3" s="4" t="s">
        <v>62</v>
      </c>
      <c r="I3" s="3"/>
      <c r="K3" s="5" t="s">
        <v>63</v>
      </c>
      <c r="L3" s="6"/>
      <c r="N3" s="5" t="s">
        <v>64</v>
      </c>
      <c r="O3" s="6"/>
      <c r="Q3" s="5" t="s">
        <v>65</v>
      </c>
      <c r="R3" s="6"/>
      <c r="T3" s="5" t="s">
        <v>66</v>
      </c>
      <c r="U3" s="6"/>
      <c r="W3" s="4" t="s">
        <v>24</v>
      </c>
      <c r="X3" s="3"/>
      <c r="Z3" s="4" t="s">
        <v>25</v>
      </c>
      <c r="AA3" s="3"/>
      <c r="AC3" s="5" t="s">
        <v>26</v>
      </c>
      <c r="AD3" s="6"/>
      <c r="AF3" s="4" t="s">
        <v>27</v>
      </c>
      <c r="AG3" s="3"/>
      <c r="AI3" s="4" t="s">
        <v>28</v>
      </c>
      <c r="AJ3" s="3"/>
      <c r="AL3" s="4" t="s">
        <v>29</v>
      </c>
      <c r="AM3" s="3"/>
      <c r="AO3" s="4" t="s">
        <v>30</v>
      </c>
      <c r="AP3" s="3"/>
      <c r="AR3" s="4" t="s">
        <v>31</v>
      </c>
      <c r="AS3" s="3"/>
      <c r="AU3" s="4" t="s">
        <v>67</v>
      </c>
      <c r="AV3" s="3"/>
      <c r="AX3" s="4" t="s">
        <v>68</v>
      </c>
      <c r="AY3" s="3"/>
      <c r="BA3" s="5" t="s">
        <v>16</v>
      </c>
      <c r="BB3" s="6"/>
    </row>
    <row r="4" spans="1:54" ht="17" thickBot="1">
      <c r="A4" s="7"/>
      <c r="B4" s="9" t="s">
        <v>34</v>
      </c>
      <c r="C4" s="8" t="s">
        <v>35</v>
      </c>
      <c r="E4" s="12" t="s">
        <v>34</v>
      </c>
      <c r="F4" s="13" t="s">
        <v>35</v>
      </c>
      <c r="H4" s="9" t="s">
        <v>34</v>
      </c>
      <c r="I4" s="8" t="s">
        <v>35</v>
      </c>
      <c r="K4" s="14" t="s">
        <v>34</v>
      </c>
      <c r="L4" s="15" t="s">
        <v>35</v>
      </c>
      <c r="N4" s="14" t="s">
        <v>34</v>
      </c>
      <c r="O4" s="15" t="s">
        <v>35</v>
      </c>
      <c r="Q4" s="12" t="s">
        <v>34</v>
      </c>
      <c r="R4" s="13" t="s">
        <v>35</v>
      </c>
      <c r="T4" s="12" t="s">
        <v>34</v>
      </c>
      <c r="U4" s="13" t="s">
        <v>35</v>
      </c>
      <c r="W4" s="9" t="s">
        <v>34</v>
      </c>
      <c r="X4" s="8" t="s">
        <v>35</v>
      </c>
      <c r="Z4" s="10" t="s">
        <v>34</v>
      </c>
      <c r="AA4" s="11" t="s">
        <v>35</v>
      </c>
      <c r="AC4" s="14" t="s">
        <v>34</v>
      </c>
      <c r="AD4" s="15" t="s">
        <v>35</v>
      </c>
      <c r="AF4" s="9" t="s">
        <v>34</v>
      </c>
      <c r="AG4" s="8" t="s">
        <v>35</v>
      </c>
      <c r="AI4" s="10" t="s">
        <v>34</v>
      </c>
      <c r="AJ4" s="11" t="s">
        <v>35</v>
      </c>
      <c r="AL4" s="10" t="s">
        <v>34</v>
      </c>
      <c r="AM4" s="11" t="s">
        <v>35</v>
      </c>
      <c r="AO4" s="10" t="s">
        <v>34</v>
      </c>
      <c r="AP4" s="11" t="s">
        <v>35</v>
      </c>
      <c r="AR4" s="10" t="s">
        <v>34</v>
      </c>
      <c r="AS4" s="11" t="s">
        <v>35</v>
      </c>
      <c r="AU4" s="10" t="s">
        <v>34</v>
      </c>
      <c r="AV4" s="11" t="s">
        <v>35</v>
      </c>
      <c r="AX4" s="9" t="s">
        <v>34</v>
      </c>
      <c r="AY4" s="8" t="s">
        <v>35</v>
      </c>
      <c r="BA4" s="12" t="s">
        <v>34</v>
      </c>
      <c r="BB4" s="13" t="s">
        <v>35</v>
      </c>
    </row>
    <row r="5" spans="1:54">
      <c r="A5" s="16" t="s">
        <v>36</v>
      </c>
      <c r="B5" s="18">
        <f>COUNT(B18:B55)</f>
        <v>29</v>
      </c>
      <c r="C5" s="17">
        <f>COUNT(C18:C55)</f>
        <v>27</v>
      </c>
      <c r="E5" s="20">
        <f>COUNT(E18:E55)</f>
        <v>28</v>
      </c>
      <c r="F5" s="21">
        <f>COUNT(F18:F55)</f>
        <v>27</v>
      </c>
      <c r="H5" s="18">
        <f>COUNT(H18:H55)</f>
        <v>33</v>
      </c>
      <c r="I5" s="17">
        <f>COUNT(I18:I55)</f>
        <v>32</v>
      </c>
      <c r="K5" s="20">
        <f>COUNT(K18:K55)</f>
        <v>28</v>
      </c>
      <c r="L5" s="21">
        <f>COUNT(L18:L55)</f>
        <v>27</v>
      </c>
      <c r="N5" s="20">
        <f>COUNT(N18:N55)</f>
        <v>28</v>
      </c>
      <c r="O5" s="21">
        <f>COUNT(O18:O55)</f>
        <v>27</v>
      </c>
      <c r="Q5" s="20">
        <f>COUNT(Q18:Q55)</f>
        <v>28</v>
      </c>
      <c r="R5" s="21">
        <f>COUNT(R18:R55)</f>
        <v>27</v>
      </c>
      <c r="T5" s="20">
        <f>COUNT(T18:T55)</f>
        <v>33</v>
      </c>
      <c r="U5" s="21">
        <f>COUNT(U18:U55)</f>
        <v>32</v>
      </c>
      <c r="W5" s="18">
        <f>COUNT(W18:W55)</f>
        <v>34</v>
      </c>
      <c r="X5" s="17">
        <f>COUNT(X18:X55)</f>
        <v>30</v>
      </c>
      <c r="Z5" s="18">
        <f>COUNT(Z18:Z55)</f>
        <v>33</v>
      </c>
      <c r="AA5" s="17">
        <f>COUNT(AA18:AA55)</f>
        <v>27</v>
      </c>
      <c r="AC5" s="20">
        <f>COUNT(AC18:AC55)</f>
        <v>34</v>
      </c>
      <c r="AD5" s="21">
        <f>COUNT(AD18:AD55)</f>
        <v>27</v>
      </c>
      <c r="AF5" s="18">
        <f>COUNT(AF18:AF55)</f>
        <v>33</v>
      </c>
      <c r="AG5" s="17">
        <f>COUNT(AG18:AG55)</f>
        <v>27</v>
      </c>
      <c r="AI5" s="18">
        <f>COUNT(AI18:AI55)</f>
        <v>35</v>
      </c>
      <c r="AJ5" s="17">
        <f>COUNT(AJ18:AJ55)</f>
        <v>32</v>
      </c>
      <c r="AL5" s="18">
        <f>COUNT(AL18:AL55)</f>
        <v>35</v>
      </c>
      <c r="AM5" s="17">
        <f>COUNT(AM18:AM55)</f>
        <v>33</v>
      </c>
      <c r="AO5" s="18">
        <f>COUNT(AO18:AO55)</f>
        <v>36</v>
      </c>
      <c r="AP5" s="17">
        <f>COUNT(AP18:AP55)</f>
        <v>34</v>
      </c>
      <c r="AR5" s="18">
        <f>COUNT(AR18:AR55)</f>
        <v>35</v>
      </c>
      <c r="AS5" s="17">
        <f>COUNT(AS18:AS55)</f>
        <v>35</v>
      </c>
      <c r="AU5" s="18">
        <f>COUNT(AU18:AU55)</f>
        <v>32</v>
      </c>
      <c r="AV5" s="17">
        <f>COUNT(AV18:AV55)</f>
        <v>26</v>
      </c>
      <c r="AX5" s="18">
        <f>COUNT(AX18:AX55)</f>
        <v>34</v>
      </c>
      <c r="AY5" s="17">
        <f>COUNT(AY18:AY55)</f>
        <v>27</v>
      </c>
      <c r="BA5" s="20">
        <f>COUNT(BA18:BA55)</f>
        <v>36</v>
      </c>
      <c r="BB5" s="21">
        <f>COUNT(BB18:BB55)</f>
        <v>36</v>
      </c>
    </row>
    <row r="6" spans="1:54">
      <c r="A6" s="16" t="s">
        <v>37</v>
      </c>
      <c r="B6" s="22">
        <f>AVERAGE(B18:B55)</f>
        <v>-19.379310344827587</v>
      </c>
      <c r="C6" s="8">
        <f>AVERAGE(C18:C55)</f>
        <v>-18.151851851851852</v>
      </c>
      <c r="E6" s="23">
        <f>AVERAGE(E18:E55)</f>
        <v>-3.9164285714285718</v>
      </c>
      <c r="F6" s="13">
        <f>AVERAGE(F18:F55)</f>
        <v>-3.2870370370370376</v>
      </c>
      <c r="H6" s="22">
        <f>AVERAGE(H18:H55)</f>
        <v>105.15151515151516</v>
      </c>
      <c r="I6" s="8">
        <f>AVERAGE(I18:I55)</f>
        <v>88.09375</v>
      </c>
      <c r="K6" s="23">
        <f>AVERAGE(K18:K55)</f>
        <v>-0.99749999999999994</v>
      </c>
      <c r="L6" s="13">
        <f>AVERAGE(L18:L55)</f>
        <v>-1.0096296296296297</v>
      </c>
      <c r="N6" s="23">
        <f>AVERAGE(N18:N55)</f>
        <v>1.5950000000000002</v>
      </c>
      <c r="O6" s="13">
        <f>AVERAGE(O18:O55)</f>
        <v>1.4518518518518522</v>
      </c>
      <c r="Q6" s="23">
        <f>AVERAGE(Q18:Q55)</f>
        <v>0.52714285714285714</v>
      </c>
      <c r="R6" s="13">
        <f>AVERAGE(R18:R55)</f>
        <v>0.54259259259259263</v>
      </c>
      <c r="T6" s="23">
        <f>AVERAGE(T18:T55)</f>
        <v>54.909090909090907</v>
      </c>
      <c r="U6" s="13">
        <f>AVERAGE(U18:U55)</f>
        <v>54.25</v>
      </c>
      <c r="W6" s="22">
        <f>AVERAGE(W18:W55)</f>
        <v>0.79882352941176482</v>
      </c>
      <c r="X6" s="8">
        <f>AVERAGE(X18:X55)</f>
        <v>0.66633333333333344</v>
      </c>
      <c r="Z6" s="22">
        <f>AVERAGE(Z18:Z55)</f>
        <v>0.38818181818181824</v>
      </c>
      <c r="AA6" s="8">
        <f>AVERAGE(AA18:AA55)</f>
        <v>0.382962962962963</v>
      </c>
      <c r="AC6" s="23">
        <f>AVERAGE(AC18:AC55)</f>
        <v>198.29411764705881</v>
      </c>
      <c r="AD6" s="13">
        <f>AVERAGE(AD18:AD55)</f>
        <v>184.74074074074073</v>
      </c>
      <c r="AF6" s="22">
        <f>AVERAGE(AF18:AF55)</f>
        <v>22.754545454545458</v>
      </c>
      <c r="AG6" s="8">
        <f>AVERAGE(AG18:AG55)</f>
        <v>17.970370370370368</v>
      </c>
      <c r="AI6" s="22">
        <f>AVERAGE(AI18:AI55)</f>
        <v>0.14200000000000007</v>
      </c>
      <c r="AJ6" s="8">
        <f>AVERAGE(AJ18:AJ55)</f>
        <v>0.11218750000000001</v>
      </c>
      <c r="AL6" s="22">
        <f>AVERAGE(AL18:AL55)</f>
        <v>5.8000000000000017E-2</v>
      </c>
      <c r="AM6" s="8">
        <f>AVERAGE(AM18:AM55)</f>
        <v>5.2424242424242457E-2</v>
      </c>
      <c r="AO6" s="22">
        <f>AVERAGE(AO18:AO55)</f>
        <v>9.4166666666666662E-2</v>
      </c>
      <c r="AP6" s="8">
        <f>AVERAGE(AP18:AP55)</f>
        <v>8.5882352941176493E-2</v>
      </c>
      <c r="AR6" s="22">
        <f>AVERAGE(AR18:AR55)</f>
        <v>0.10885714285714287</v>
      </c>
      <c r="AS6" s="8">
        <f>AVERAGE(AS18:AS55)</f>
        <v>8.7142857142857147E-2</v>
      </c>
      <c r="AU6" s="22">
        <f>AVERAGE(AU18:AU55)</f>
        <v>2.1264998314021151</v>
      </c>
      <c r="AV6" s="8">
        <f>AVERAGE(AV18:AV55)</f>
        <v>1.8085499423907767</v>
      </c>
      <c r="AX6" s="22">
        <f>AVERAGE(AX18:AX55)</f>
        <v>5.5516701363803431</v>
      </c>
      <c r="AY6" s="8">
        <f>AVERAGE(AY18:AY55)</f>
        <v>6.4215767771323327</v>
      </c>
      <c r="BA6" s="23">
        <f>AVERAGE(BA18:BA55)</f>
        <v>60.333333333333336</v>
      </c>
      <c r="BB6" s="13">
        <f>AVERAGE(BB18:BB55)</f>
        <v>58.972222222222221</v>
      </c>
    </row>
    <row r="7" spans="1:54">
      <c r="A7" s="16" t="s">
        <v>38</v>
      </c>
      <c r="B7" s="24">
        <f>STDEV(B18:B55)</f>
        <v>1.972376976128192</v>
      </c>
      <c r="C7" s="8">
        <f>STDEV(C18:C55)</f>
        <v>2.7460979827846961</v>
      </c>
      <c r="E7" s="25">
        <f>STDEV(E18:E55)</f>
        <v>1.3449499902191435</v>
      </c>
      <c r="F7" s="13">
        <f>STDEV(F18:F55)</f>
        <v>2.4814540012085562</v>
      </c>
      <c r="H7" s="24">
        <f>STDEV(H18:H55)</f>
        <v>19.655026730014285</v>
      </c>
      <c r="I7" s="8">
        <f>STDEV(I18:I55)</f>
        <v>22.805431405980972</v>
      </c>
      <c r="K7" s="25">
        <f>STDEV(K18:K55)</f>
        <v>0.14133294025102638</v>
      </c>
      <c r="L7" s="13">
        <f>STDEV(L18:L55)</f>
        <v>0.18287199140974347</v>
      </c>
      <c r="N7" s="25">
        <f>STDEV(N18:N55)</f>
        <v>0.26238930646683722</v>
      </c>
      <c r="O7" s="13">
        <f>STDEV(O18:O55)</f>
        <v>0.39842996717922435</v>
      </c>
      <c r="Q7" s="25">
        <f>STDEV(Q18:Q55)</f>
        <v>0.11708993513557428</v>
      </c>
      <c r="R7" s="13">
        <f>STDEV(R18:R55)</f>
        <v>0.17279584647324328</v>
      </c>
      <c r="T7" s="25">
        <f>STDEV(T18:T55)</f>
        <v>4.9709382688509907</v>
      </c>
      <c r="U7" s="13">
        <f>STDEV(U18:U55)</f>
        <v>5.6796183424706479</v>
      </c>
      <c r="W7" s="24">
        <f>STDEV(W18:W55)</f>
        <v>0.13599832231323336</v>
      </c>
      <c r="X7" s="8">
        <f>STDEV(X18:X55)</f>
        <v>0.11430399073895176</v>
      </c>
      <c r="Z7" s="24">
        <f>STDEV(Z18:Z55)</f>
        <v>7.763917122877384E-2</v>
      </c>
      <c r="AA7" s="8">
        <f>STDEV(AA18:AA55)</f>
        <v>9.6866871959358544E-2</v>
      </c>
      <c r="AC7" s="25">
        <f>STDEV(AC18:AC55)</f>
        <v>37.983672259126941</v>
      </c>
      <c r="AD7" s="13">
        <f>STDEV(AD18:AD55)</f>
        <v>47.258367262880292</v>
      </c>
      <c r="AF7" s="24">
        <f>STDEV(AF18:AF55)</f>
        <v>3.6898586447426078</v>
      </c>
      <c r="AG7" s="8">
        <f>STDEV(AG18:AG55)</f>
        <v>4.4648037957420987</v>
      </c>
      <c r="AI7" s="24">
        <f>STDEV(AI18:AI55)</f>
        <v>2.2983369946933951E-2</v>
      </c>
      <c r="AJ7" s="8">
        <f>STDEV(AJ18:AJ55)</f>
        <v>2.6848965259091008E-2</v>
      </c>
      <c r="AL7" s="24">
        <f>STDEV(AL18:AL55)</f>
        <v>1.3890326722960427E-2</v>
      </c>
      <c r="AM7" s="8">
        <f>STDEV(AM18:AM55)</f>
        <v>1.0615526079257306E-2</v>
      </c>
      <c r="AO7" s="24">
        <f>STDEV(AO18:AO55)</f>
        <v>1.9621416870348633E-2</v>
      </c>
      <c r="AP7" s="8">
        <f>STDEV(AP18:AP55)</f>
        <v>1.8928517375998311E-2</v>
      </c>
      <c r="AR7" s="24">
        <f>STDEV(AR18:AR55)</f>
        <v>2.0547137852985339E-2</v>
      </c>
      <c r="AS7" s="8">
        <f>STDEV(AS18:AS55)</f>
        <v>1.6728177807911679E-2</v>
      </c>
      <c r="AU7" s="24">
        <f>STDEV(AU18:AU55)</f>
        <v>0.58677339813926921</v>
      </c>
      <c r="AV7" s="8">
        <f>STDEV(AV18:AV55)</f>
        <v>0.49202630227216276</v>
      </c>
      <c r="AX7" s="24">
        <f>STDEV(AX18:AX55)</f>
        <v>1.6461509265998384</v>
      </c>
      <c r="AY7" s="8">
        <f>STDEV(AY18:AY55)</f>
        <v>1.9293621824407745</v>
      </c>
      <c r="BA7" s="25">
        <f>STDEV(BA18:BA55)</f>
        <v>8.4108773111285569</v>
      </c>
      <c r="BB7" s="13">
        <f>STDEV(BB18:BB55)</f>
        <v>7.5497818742799616</v>
      </c>
    </row>
    <row r="8" spans="1:54">
      <c r="A8" s="16" t="s">
        <v>39</v>
      </c>
      <c r="B8" s="24">
        <f t="shared" ref="B8:C8" si="0">B7/SQRT(B5)</f>
        <v>0.36626120959475555</v>
      </c>
      <c r="C8" s="26">
        <f t="shared" si="0"/>
        <v>0.52848680319394414</v>
      </c>
      <c r="E8" s="25">
        <f>E7/SQRT(E5)</f>
        <v>0.25417165713847195</v>
      </c>
      <c r="F8" s="27">
        <f>F7/SQRT(F5)</f>
        <v>0.4775560451931446</v>
      </c>
      <c r="H8" s="24">
        <f>H7/SQRT(H5)</f>
        <v>3.4215009809074712</v>
      </c>
      <c r="I8" s="26">
        <f>I7/SQRT(I5)</f>
        <v>4.0314687987634512</v>
      </c>
      <c r="K8" s="25">
        <f>K7/SQRT(K5)</f>
        <v>2.6709415140411891E-2</v>
      </c>
      <c r="L8" s="27">
        <f>L7/SQRT(L5)</f>
        <v>3.5193731155886109E-2</v>
      </c>
      <c r="N8" s="25">
        <f>N7/SQRT(N5)</f>
        <v>4.9586917970997374E-2</v>
      </c>
      <c r="O8" s="27">
        <f>O7/SQRT(O5)</f>
        <v>7.6677882934712976E-2</v>
      </c>
      <c r="Q8" s="25">
        <f>Q7/SQRT(Q5)</f>
        <v>2.2127917814100964E-2</v>
      </c>
      <c r="R8" s="27">
        <f>R7/SQRT(R5)</f>
        <v>3.3254576158725416E-2</v>
      </c>
      <c r="S8" s="71"/>
      <c r="T8" s="25">
        <f>T7/SQRT(T5)</f>
        <v>0.86532928174205492</v>
      </c>
      <c r="U8" s="27">
        <f>U7/SQRT(U5)</f>
        <v>1.0040241611281235</v>
      </c>
      <c r="W8" s="24">
        <f>W7/SQRT(W5)</f>
        <v>2.3323519858474411E-2</v>
      </c>
      <c r="X8" s="26">
        <f>X7/SQRT(X5)</f>
        <v>2.0868958046861827E-2</v>
      </c>
      <c r="Z8" s="24">
        <f>Z7/SQRT(Z5)</f>
        <v>1.3515244937848007E-2</v>
      </c>
      <c r="AA8" s="26">
        <f>AA7/SQRT(AA5)</f>
        <v>1.8642038200430887E-2</v>
      </c>
      <c r="AC8" s="25">
        <f>AC7/SQRT(AC5)</f>
        <v>6.5141460509570326</v>
      </c>
      <c r="AD8" s="27">
        <f>AD7/SQRT(AD5)</f>
        <v>9.0948770202287115</v>
      </c>
      <c r="AF8" s="24">
        <f>AF7/SQRT(AF5)</f>
        <v>0.64232194368466122</v>
      </c>
      <c r="AG8" s="26">
        <f>AG7/SQRT(AG5)</f>
        <v>0.85925189111685452</v>
      </c>
      <c r="AI8" s="24">
        <f>AI7/SQRT(AI5)</f>
        <v>3.8848985797301496E-3</v>
      </c>
      <c r="AJ8" s="26">
        <f>AJ7/SQRT(AJ5)</f>
        <v>4.7462713506363201E-3</v>
      </c>
      <c r="AL8" s="24">
        <f>AL7/SQRT(AL5)</f>
        <v>2.3478937458958436E-3</v>
      </c>
      <c r="AM8" s="26">
        <f>AM7/SQRT(AM5)</f>
        <v>1.8479258966136913E-3</v>
      </c>
      <c r="AO8" s="24">
        <f>AO7/SQRT(AO5)</f>
        <v>3.2702361450581054E-3</v>
      </c>
      <c r="AP8" s="26">
        <f>AP7/SQRT(AP5)</f>
        <v>3.2462139488291042E-3</v>
      </c>
      <c r="AR8" s="24">
        <f>AR7/SQRT(AR5)</f>
        <v>3.473100195788783E-3</v>
      </c>
      <c r="AS8" s="26">
        <f>AS7/SQRT(AS5)</f>
        <v>2.827578129642341E-3</v>
      </c>
      <c r="AU8" s="24">
        <f>AU7/SQRT(AU5)</f>
        <v>0.10372786221103779</v>
      </c>
      <c r="AV8" s="26">
        <f>AV7/SQRT(AV5)</f>
        <v>9.6494296787948464E-2</v>
      </c>
      <c r="AX8" s="24">
        <f>AX7/SQRT(AX5)</f>
        <v>0.28231255484290219</v>
      </c>
      <c r="AY8" s="26">
        <f>AY7/SQRT(AY5)</f>
        <v>0.37130592513215499</v>
      </c>
      <c r="BA8" s="25">
        <f>BA7/SQRT(BA5)</f>
        <v>1.4018128851880929</v>
      </c>
      <c r="BB8" s="27">
        <f>BB7/SQRT(BB5)</f>
        <v>1.2582969790466603</v>
      </c>
    </row>
    <row r="9" spans="1:54">
      <c r="A9" s="16" t="s">
        <v>40</v>
      </c>
      <c r="B9" s="24">
        <f t="shared" ref="B9:C9" si="1">TINV(0.05,B5-1)*B8</f>
        <v>0.75025207749646217</v>
      </c>
      <c r="C9" s="26">
        <f t="shared" si="1"/>
        <v>1.0863201818994146</v>
      </c>
      <c r="E9" s="25">
        <f>TINV(0.05,E5-1)*E8</f>
        <v>0.52151716254108105</v>
      </c>
      <c r="F9" s="27">
        <f>TINV(0.05,F5-1)*F8</f>
        <v>0.98163050949637498</v>
      </c>
      <c r="H9" s="24">
        <f>TINV(0.05,H5-1)*H8</f>
        <v>6.9693694326918711</v>
      </c>
      <c r="I9" s="26">
        <f>TINV(0.05,I5-1)*I8</f>
        <v>8.2222348238056338</v>
      </c>
      <c r="K9" s="25">
        <f>TINV(0.05,K5-1)*K8</f>
        <v>5.4803193062437701E-2</v>
      </c>
      <c r="L9" s="27">
        <f>TINV(0.05,L5-1)*L8</f>
        <v>7.2341750446606762E-2</v>
      </c>
      <c r="N9" s="25">
        <f>TINV(0.05,N5-1)*N8</f>
        <v>0.10174395151109711</v>
      </c>
      <c r="O9" s="27">
        <f>TINV(0.05,O5-1)*O8</f>
        <v>0.15761364566511449</v>
      </c>
      <c r="Q9" s="25">
        <f>TINV(0.05,Q5-1)*Q8</f>
        <v>4.5402737037140102E-2</v>
      </c>
      <c r="R9" s="27">
        <f>TINV(0.05,R5-1)*R8</f>
        <v>6.8355760263851525E-2</v>
      </c>
      <c r="S9" s="71"/>
      <c r="T9" s="25">
        <f>TINV(0.05,T5-1)*T8</f>
        <v>1.7626180670527718</v>
      </c>
      <c r="U9" s="27">
        <f>TINV(0.05,U5-1)*U8</f>
        <v>2.0477207771276817</v>
      </c>
      <c r="W9" s="24">
        <f>TINV(0.05,W5-1)*W8</f>
        <v>4.7452057942429647E-2</v>
      </c>
      <c r="X9" s="26">
        <f>TINV(0.05,X5-1)*X8</f>
        <v>4.2681811597865646E-2</v>
      </c>
      <c r="Z9" s="24">
        <f>TINV(0.05,Z5-1)*Z8</f>
        <v>2.7529653058932946E-2</v>
      </c>
      <c r="AA9" s="26">
        <f>TINV(0.05,AA5-1)*AA8</f>
        <v>3.8319258317290696E-2</v>
      </c>
      <c r="AC9" s="25">
        <f>TINV(0.05,AC5-1)*AC8</f>
        <v>13.253129790491288</v>
      </c>
      <c r="AD9" s="27">
        <f>TINV(0.05,AD5-1)*AD8</f>
        <v>18.694787455916689</v>
      </c>
      <c r="AF9" s="24">
        <f>TINV(0.05,AF5-1)*AF8</f>
        <v>1.3083669843273877</v>
      </c>
      <c r="AG9" s="26">
        <f>TINV(0.05,AG5-1)*AG8</f>
        <v>1.766217557400255</v>
      </c>
      <c r="AI9" s="24">
        <f>TINV(0.05,AI5-1)*AI8</f>
        <v>7.8950638079128017E-3</v>
      </c>
      <c r="AJ9" s="26">
        <f>TINV(0.05,AJ5-1)*AJ8</f>
        <v>9.680084239868816E-3</v>
      </c>
      <c r="AL9" s="24">
        <f>TINV(0.05,AL5-1)*AL8</f>
        <v>4.7714941735582401E-3</v>
      </c>
      <c r="AM9" s="26">
        <f>TINV(0.05,AM5-1)*AM8</f>
        <v>3.7641018750558313E-3</v>
      </c>
      <c r="AO9" s="24">
        <f>TINV(0.05,AO5-1)*AO8</f>
        <v>6.6389323253333013E-3</v>
      </c>
      <c r="AP9" s="26">
        <f>TINV(0.05,AP5-1)*AP8</f>
        <v>6.6044719376862409E-3</v>
      </c>
      <c r="AR9" s="24">
        <f>TINV(0.05,AR5-1)*AR8</f>
        <v>7.0581888032020491E-3</v>
      </c>
      <c r="AS9" s="26">
        <f>TINV(0.05,AS5-1)*AS8</f>
        <v>5.7463301286325126E-3</v>
      </c>
      <c r="AU9" s="24">
        <f>TINV(0.05,AU5-1)*AU8</f>
        <v>0.21155436974536543</v>
      </c>
      <c r="AV9" s="26">
        <f>TINV(0.05,AV5-1)*AV8</f>
        <v>0.19873372435559855</v>
      </c>
      <c r="AX9" s="24">
        <f>TINV(0.05,AX5-1)*AX8</f>
        <v>0.57436921148989017</v>
      </c>
      <c r="AY9" s="26">
        <f>TINV(0.05,AY5-1)*AY8</f>
        <v>0.76323025985167126</v>
      </c>
      <c r="BA9" s="25">
        <f>TINV(0.05,BA5-1)*BA8</f>
        <v>2.8458314521438361</v>
      </c>
      <c r="BB9" s="27">
        <f>TINV(0.05,BB5-1)*BB8</f>
        <v>2.5544786732560816</v>
      </c>
    </row>
    <row r="10" spans="1:54">
      <c r="A10" s="16" t="s">
        <v>41</v>
      </c>
      <c r="B10" s="19">
        <f>MIN(B18:B55)</f>
        <v>-22.6</v>
      </c>
      <c r="C10" s="28">
        <f>MIN(C18:C55)</f>
        <v>-22.9</v>
      </c>
      <c r="E10" s="29">
        <f>MIN(E18:E55)</f>
        <v>-5</v>
      </c>
      <c r="F10" s="30">
        <f>MIN(F18:F55)</f>
        <v>-6.1</v>
      </c>
      <c r="H10" s="19">
        <f>MIN(H18:H55)</f>
        <v>79</v>
      </c>
      <c r="I10" s="28">
        <f>MIN(I18:I55)</f>
        <v>47</v>
      </c>
      <c r="K10" s="29">
        <f>MIN(K18:K55)</f>
        <v>-1.2</v>
      </c>
      <c r="L10" s="30">
        <f>MIN(L18:L55)</f>
        <v>-1.35</v>
      </c>
      <c r="N10" s="29">
        <f>MIN(N18:N55)</f>
        <v>1</v>
      </c>
      <c r="O10" s="30">
        <f>MIN(O18:O55)</f>
        <v>0.7</v>
      </c>
      <c r="Q10" s="29">
        <f>MIN(Q18:Q55)</f>
        <v>0.35</v>
      </c>
      <c r="R10" s="30">
        <f>MIN(R18:R55)</f>
        <v>0.25</v>
      </c>
      <c r="S10" s="72"/>
      <c r="T10" s="29">
        <f>MIN(T18:T55)</f>
        <v>41</v>
      </c>
      <c r="U10" s="30">
        <f>MIN(U18:U55)</f>
        <v>44</v>
      </c>
      <c r="W10" s="19">
        <f>MIN(W18:W55)</f>
        <v>0.56000000000000005</v>
      </c>
      <c r="X10" s="28">
        <f>MIN(X18:X55)</f>
        <v>0.42</v>
      </c>
      <c r="Z10" s="19">
        <f>MIN(Z18:Z55)</f>
        <v>0.22</v>
      </c>
      <c r="AA10" s="28">
        <f>MIN(AA18:AA55)</f>
        <v>0.21</v>
      </c>
      <c r="AC10" s="29">
        <f>MIN(AC18:AC55)</f>
        <v>134</v>
      </c>
      <c r="AD10" s="30">
        <f>MIN(AD18:AD55)</f>
        <v>68</v>
      </c>
      <c r="AF10" s="19">
        <f>MIN(AF18:AF55)</f>
        <v>16</v>
      </c>
      <c r="AG10" s="28">
        <f>MIN(AG18:AG55)</f>
        <v>8.5</v>
      </c>
      <c r="AI10" s="19">
        <f>MIN(AI18:AI55)</f>
        <v>0.09</v>
      </c>
      <c r="AJ10" s="28">
        <f>MIN(AJ18:AJ55)</f>
        <v>0.06</v>
      </c>
      <c r="AL10" s="19">
        <f>MIN(AL18:AL55)</f>
        <v>0.04</v>
      </c>
      <c r="AM10" s="28">
        <f>MIN(AM18:AM55)</f>
        <v>0.03</v>
      </c>
      <c r="AO10" s="19">
        <f>MIN(AO18:AO55)</f>
        <v>0.04</v>
      </c>
      <c r="AP10" s="28">
        <f>MIN(AP18:AP55)</f>
        <v>0.04</v>
      </c>
      <c r="AR10" s="19">
        <f>MIN(AR18:AR55)</f>
        <v>0.06</v>
      </c>
      <c r="AS10" s="28">
        <f>MIN(AS18:AS55)</f>
        <v>0.06</v>
      </c>
      <c r="AU10" s="19">
        <f>MIN(AU18:AU55)</f>
        <v>1.5</v>
      </c>
      <c r="AV10" s="28">
        <f>MIN(AV18:AV55)</f>
        <v>1.1666666666666667</v>
      </c>
      <c r="AX10" s="19">
        <f>MIN(AX18:AX55)</f>
        <v>0</v>
      </c>
      <c r="AY10" s="28">
        <f>MIN(AY18:AY55)</f>
        <v>3.5</v>
      </c>
      <c r="BA10" s="29">
        <f>MIN(BA18:BA55)</f>
        <v>40</v>
      </c>
      <c r="BB10" s="30">
        <f>MIN(BB18:BB55)</f>
        <v>42</v>
      </c>
    </row>
    <row r="11" spans="1:54">
      <c r="A11" s="16" t="s">
        <v>42</v>
      </c>
      <c r="B11" s="31">
        <f>MAX(B18:B55)</f>
        <v>-14.4</v>
      </c>
      <c r="C11" s="28">
        <f>MAX(C18:C55)</f>
        <v>-12.4</v>
      </c>
      <c r="E11" s="32">
        <f>MAX(E18:E55)</f>
        <v>2</v>
      </c>
      <c r="F11" s="30">
        <f>MAX(F18:F55)</f>
        <v>6.1</v>
      </c>
      <c r="H11" s="31">
        <f>MAX(H18:H55)</f>
        <v>156</v>
      </c>
      <c r="I11" s="28">
        <f>MAX(I18:I55)</f>
        <v>137</v>
      </c>
      <c r="K11" s="32">
        <f>MAX(K18:K55)</f>
        <v>-0.7</v>
      </c>
      <c r="L11" s="30">
        <f>MAX(L18:L55)</f>
        <v>-0.72</v>
      </c>
      <c r="N11" s="32">
        <f>MAX(N18:N55)</f>
        <v>2.1</v>
      </c>
      <c r="O11" s="30">
        <f>MAX(O18:O55)</f>
        <v>2.4</v>
      </c>
      <c r="Q11" s="32">
        <f>MAX(Q18:Q55)</f>
        <v>0.8</v>
      </c>
      <c r="R11" s="30">
        <f>MAX(R18:R55)</f>
        <v>0.85</v>
      </c>
      <c r="S11" s="72"/>
      <c r="T11" s="32">
        <f>MAX(T18:T55)</f>
        <v>63</v>
      </c>
      <c r="U11" s="30">
        <f>MAX(U18:U55)</f>
        <v>67</v>
      </c>
      <c r="W11" s="31">
        <f>MAX(W18:W55)</f>
        <v>1.05</v>
      </c>
      <c r="X11" s="28">
        <f>MAX(X18:X55)</f>
        <v>0.91</v>
      </c>
      <c r="Z11" s="31">
        <f>MAX(Z18:Z55)</f>
        <v>0.64</v>
      </c>
      <c r="AA11" s="28">
        <f>MAX(AA18:AA55)</f>
        <v>0.66</v>
      </c>
      <c r="AC11" s="32">
        <f>MAX(AC18:AC55)</f>
        <v>286</v>
      </c>
      <c r="AD11" s="30">
        <f>MAX(AD18:AD55)</f>
        <v>275</v>
      </c>
      <c r="AF11" s="31">
        <f>MAX(AF18:AF55)</f>
        <v>33.799999999999997</v>
      </c>
      <c r="AG11" s="28">
        <f>MAX(AG18:AG55)</f>
        <v>27.2</v>
      </c>
      <c r="AI11" s="31">
        <f>MAX(AI18:AI55)</f>
        <v>0.18</v>
      </c>
      <c r="AJ11" s="28">
        <f>MAX(AJ18:AJ55)</f>
        <v>0.16</v>
      </c>
      <c r="AL11" s="31">
        <f>MAX(AL18:AL55)</f>
        <v>0.09</v>
      </c>
      <c r="AM11" s="28">
        <f>MAX(AM18:AM55)</f>
        <v>7.0000000000000007E-2</v>
      </c>
      <c r="AO11" s="31">
        <f>MAX(AO18:AO55)</f>
        <v>0.13</v>
      </c>
      <c r="AP11" s="28">
        <f>MAX(AP18:AP55)</f>
        <v>0.12</v>
      </c>
      <c r="AR11" s="31">
        <f>MAX(AR18:AR55)</f>
        <v>0.15</v>
      </c>
      <c r="AS11" s="28">
        <f>MAX(AS18:AS55)</f>
        <v>0.12</v>
      </c>
      <c r="AU11" s="31">
        <f>MAX(AU18:AU55)</f>
        <v>3.7272727272727271</v>
      </c>
      <c r="AV11" s="28">
        <f>MAX(AV18:AV55)</f>
        <v>3.0476190476190479</v>
      </c>
      <c r="AX11" s="31">
        <f>MAX(AX18:AX55)</f>
        <v>10.299999999999999</v>
      </c>
      <c r="AY11" s="28">
        <f>MAX(AY18:AY55)</f>
        <v>12.5</v>
      </c>
      <c r="BA11" s="32">
        <f>MAX(BA18:BA55)</f>
        <v>80</v>
      </c>
      <c r="BB11" s="30">
        <f>MAX(BB18:BB55)</f>
        <v>77</v>
      </c>
    </row>
    <row r="12" spans="1:54" ht="17" thickBot="1">
      <c r="A12" s="16" t="s">
        <v>43</v>
      </c>
      <c r="B12" s="34">
        <f>TTEST(B18:B55,C18:C55,2,1)</f>
        <v>9.491896975940045E-4</v>
      </c>
      <c r="C12" s="33"/>
      <c r="E12" s="35">
        <f>TTEST(E18:E55,F18:F55,2,1)</f>
        <v>0.19856284609256758</v>
      </c>
      <c r="F12" s="36"/>
      <c r="H12" s="34">
        <f>TTEST(H18:H55,I18:I55,2,1)</f>
        <v>2.549371717916515E-5</v>
      </c>
      <c r="I12" s="33"/>
      <c r="K12" s="35">
        <f>TTEST(K18:K55,L18:L55,2,1)</f>
        <v>0.67413119557747536</v>
      </c>
      <c r="L12" s="36"/>
      <c r="N12" s="35">
        <f>TTEST(N18:N55,O18:O55,2,1)</f>
        <v>7.4908813697828994E-2</v>
      </c>
      <c r="O12" s="36"/>
      <c r="Q12" s="35">
        <f>TTEST(Q18:Q55,R18:R55,2,1)</f>
        <v>0.53133671783928893</v>
      </c>
      <c r="R12" s="36"/>
      <c r="T12" s="35">
        <f>TTEST(T18:T55,U18:U55,2,1)</f>
        <v>0.57163278150420838</v>
      </c>
      <c r="U12" s="36"/>
      <c r="W12" s="34">
        <f>TTEST(W18:W55,X18:X55,2,1)</f>
        <v>1.9627561973031286E-10</v>
      </c>
      <c r="X12" s="33"/>
      <c r="Z12" s="34">
        <f>TTEST(Z18:Z55,AA18:AA55,2,1)</f>
        <v>3.7760813223335681E-2</v>
      </c>
      <c r="AA12" s="33"/>
      <c r="AC12" s="35">
        <f>TTEST(AC18:AC55,AD18:AD55,2,1)</f>
        <v>0.19553846901555486</v>
      </c>
      <c r="AD12" s="36"/>
      <c r="AF12" s="34">
        <f>TTEST(AF18:AF55,AG18:AG55,2,1)</f>
        <v>2.5336527147562515E-6</v>
      </c>
      <c r="AG12" s="33"/>
      <c r="AI12" s="34">
        <f>TTEST(AI18:AI55,AJ18:AJ55,2,1)</f>
        <v>8.5605769711949279E-9</v>
      </c>
      <c r="AJ12" s="33"/>
      <c r="AL12" s="34">
        <f>TTEST(AL18:AL55,AM18:AM55,2,1)</f>
        <v>2.4779152144153971E-3</v>
      </c>
      <c r="AM12" s="33"/>
      <c r="AO12" s="34">
        <f>TTEST(AO18:AO55,AP18:AP55,2,1)</f>
        <v>6.3951678690533495E-3</v>
      </c>
      <c r="AP12" s="33"/>
      <c r="AR12" s="34">
        <f>TTEST(AR18:AR55,AS18:AS55,2,1)</f>
        <v>3.8907870751933943E-8</v>
      </c>
      <c r="AS12" s="33"/>
      <c r="AU12" s="34">
        <f>TTEST(AU18:AU55,AV18:AV55,2,1)</f>
        <v>7.6007127107179297E-3</v>
      </c>
      <c r="AV12" s="33"/>
      <c r="AX12" s="34">
        <f>TTEST(AX18:AX55,AY18:AY55,2,1)</f>
        <v>1.9321100191478723E-2</v>
      </c>
      <c r="AY12" s="33"/>
      <c r="BA12" s="35">
        <f>TTEST(BA18:BA55,BB18:BB55,2,1)</f>
        <v>0.27127658150479017</v>
      </c>
      <c r="BB12" s="36"/>
    </row>
    <row r="16" spans="1:54">
      <c r="B16" t="s">
        <v>34</v>
      </c>
      <c r="C16" t="s">
        <v>35</v>
      </c>
      <c r="E16" t="s">
        <v>34</v>
      </c>
      <c r="F16" t="s">
        <v>35</v>
      </c>
      <c r="H16" t="s">
        <v>34</v>
      </c>
      <c r="I16" t="s">
        <v>35</v>
      </c>
      <c r="K16" t="s">
        <v>34</v>
      </c>
      <c r="L16" t="s">
        <v>35</v>
      </c>
      <c r="N16" t="s">
        <v>34</v>
      </c>
      <c r="O16" t="s">
        <v>35</v>
      </c>
      <c r="Q16" t="s">
        <v>34</v>
      </c>
      <c r="R16" t="s">
        <v>35</v>
      </c>
      <c r="T16" t="s">
        <v>34</v>
      </c>
      <c r="U16" t="s">
        <v>35</v>
      </c>
      <c r="W16" t="s">
        <v>34</v>
      </c>
      <c r="X16" t="s">
        <v>35</v>
      </c>
      <c r="Z16" t="s">
        <v>34</v>
      </c>
      <c r="AA16" t="s">
        <v>35</v>
      </c>
      <c r="AC16" t="s">
        <v>34</v>
      </c>
      <c r="AD16" t="s">
        <v>35</v>
      </c>
      <c r="AF16" t="s">
        <v>34</v>
      </c>
      <c r="AG16" t="s">
        <v>35</v>
      </c>
      <c r="AI16" t="s">
        <v>34</v>
      </c>
      <c r="AJ16" t="s">
        <v>35</v>
      </c>
      <c r="AL16" t="s">
        <v>34</v>
      </c>
      <c r="AM16" t="s">
        <v>35</v>
      </c>
      <c r="AO16" t="s">
        <v>34</v>
      </c>
      <c r="AP16" t="s">
        <v>35</v>
      </c>
      <c r="AR16" t="s">
        <v>34</v>
      </c>
      <c r="AS16" t="s">
        <v>35</v>
      </c>
      <c r="AU16" t="s">
        <v>34</v>
      </c>
      <c r="AV16" t="s">
        <v>35</v>
      </c>
      <c r="AX16" t="s">
        <v>34</v>
      </c>
      <c r="AY16" t="s">
        <v>35</v>
      </c>
      <c r="BA16" t="s">
        <v>34</v>
      </c>
      <c r="BB16" t="s">
        <v>35</v>
      </c>
    </row>
    <row r="17" spans="1:54">
      <c r="B17" t="s">
        <v>44</v>
      </c>
      <c r="C17" t="s">
        <v>44</v>
      </c>
      <c r="E17" t="s">
        <v>44</v>
      </c>
      <c r="F17" t="s">
        <v>44</v>
      </c>
      <c r="H17" t="s">
        <v>44</v>
      </c>
      <c r="I17" t="s">
        <v>44</v>
      </c>
      <c r="K17" t="s">
        <v>44</v>
      </c>
      <c r="L17" t="s">
        <v>44</v>
      </c>
      <c r="N17" t="s">
        <v>44</v>
      </c>
      <c r="O17" t="s">
        <v>44</v>
      </c>
      <c r="Q17" t="s">
        <v>44</v>
      </c>
      <c r="R17" t="s">
        <v>44</v>
      </c>
      <c r="T17" t="s">
        <v>44</v>
      </c>
      <c r="U17" t="s">
        <v>44</v>
      </c>
      <c r="W17" t="s">
        <v>44</v>
      </c>
      <c r="X17" t="s">
        <v>44</v>
      </c>
      <c r="Z17" t="s">
        <v>44</v>
      </c>
      <c r="AA17" t="s">
        <v>44</v>
      </c>
      <c r="AC17" t="s">
        <v>44</v>
      </c>
      <c r="AD17" t="s">
        <v>44</v>
      </c>
      <c r="AE17" s="37"/>
      <c r="AF17" t="s">
        <v>44</v>
      </c>
      <c r="AG17" t="s">
        <v>44</v>
      </c>
      <c r="AI17" t="s">
        <v>44</v>
      </c>
      <c r="AJ17" t="s">
        <v>44</v>
      </c>
      <c r="AL17" t="s">
        <v>44</v>
      </c>
      <c r="AM17" t="s">
        <v>44</v>
      </c>
      <c r="AN17" s="37"/>
      <c r="AO17" t="s">
        <v>44</v>
      </c>
      <c r="AP17" t="s">
        <v>44</v>
      </c>
      <c r="AR17" t="s">
        <v>44</v>
      </c>
      <c r="AS17" t="s">
        <v>44</v>
      </c>
      <c r="AU17" t="s">
        <v>44</v>
      </c>
      <c r="AV17" t="s">
        <v>44</v>
      </c>
      <c r="AW17" s="37"/>
      <c r="AX17" t="s">
        <v>44</v>
      </c>
      <c r="AY17" t="s">
        <v>44</v>
      </c>
    </row>
    <row r="18" spans="1:54">
      <c r="B18" s="42">
        <v>-19.7</v>
      </c>
      <c r="C18" s="43">
        <v>-18.600000000000001</v>
      </c>
      <c r="E18" s="7">
        <v>-4.8</v>
      </c>
      <c r="F18" s="7">
        <v>-2.5</v>
      </c>
      <c r="H18" s="39">
        <v>93</v>
      </c>
      <c r="I18" s="7">
        <v>108</v>
      </c>
      <c r="K18" s="7">
        <v>-1.1599999999999999</v>
      </c>
      <c r="L18" s="7">
        <v>-0.92</v>
      </c>
      <c r="N18" s="7">
        <v>1.5</v>
      </c>
      <c r="O18" s="7">
        <v>1.05</v>
      </c>
      <c r="Q18" s="7">
        <v>0.56000000000000005</v>
      </c>
      <c r="R18" s="7">
        <v>0.35</v>
      </c>
      <c r="T18" s="39">
        <v>54</v>
      </c>
      <c r="U18" s="7">
        <v>54</v>
      </c>
      <c r="W18" s="42">
        <v>0.9</v>
      </c>
      <c r="X18" s="43">
        <v>0.82</v>
      </c>
      <c r="Z18" s="45">
        <v>0.3</v>
      </c>
      <c r="AA18" s="48">
        <v>0.32</v>
      </c>
      <c r="AC18" s="45">
        <v>167</v>
      </c>
      <c r="AD18" s="48">
        <v>125</v>
      </c>
      <c r="AE18" s="73"/>
      <c r="AF18" s="45" t="s">
        <v>45</v>
      </c>
      <c r="AG18" s="48" t="s">
        <v>45</v>
      </c>
      <c r="AI18" s="44">
        <v>0.18</v>
      </c>
      <c r="AJ18" s="43">
        <v>0.16</v>
      </c>
      <c r="AL18" s="44">
        <v>0.05</v>
      </c>
      <c r="AM18" s="43">
        <v>0.04</v>
      </c>
      <c r="AO18" s="44">
        <v>0.1</v>
      </c>
      <c r="AP18" s="43">
        <v>0.1</v>
      </c>
      <c r="AR18" s="44">
        <v>0.12</v>
      </c>
      <c r="AS18" s="43">
        <v>0.11</v>
      </c>
      <c r="AU18" s="74">
        <f t="shared" ref="AU18:AV24" si="2">W18/Z18</f>
        <v>3</v>
      </c>
      <c r="AV18" s="74">
        <f t="shared" si="2"/>
        <v>2.5625</v>
      </c>
      <c r="AX18" s="74">
        <f t="shared" ref="AX18:AY21" si="3">W18/AI18</f>
        <v>5</v>
      </c>
      <c r="AY18" s="74">
        <f t="shared" si="3"/>
        <v>5.125</v>
      </c>
      <c r="BA18" s="75">
        <v>62</v>
      </c>
      <c r="BB18" s="76">
        <v>42</v>
      </c>
    </row>
    <row r="19" spans="1:54" ht="21">
      <c r="B19" s="77">
        <v>-20.2</v>
      </c>
      <c r="C19" s="43">
        <v>-18</v>
      </c>
      <c r="E19" s="78">
        <v>-3.6</v>
      </c>
      <c r="F19" s="7">
        <v>-3.75</v>
      </c>
      <c r="H19" s="39">
        <v>156</v>
      </c>
      <c r="I19" s="7">
        <v>137</v>
      </c>
      <c r="K19" s="78">
        <v>-1</v>
      </c>
      <c r="L19" s="7">
        <v>-1.1000000000000001</v>
      </c>
      <c r="N19" s="78">
        <v>1.6</v>
      </c>
      <c r="O19" s="7">
        <v>0.8</v>
      </c>
      <c r="Q19" s="78">
        <v>0.4</v>
      </c>
      <c r="R19" s="7">
        <v>0.7</v>
      </c>
      <c r="T19" s="39">
        <v>52</v>
      </c>
      <c r="U19" s="7">
        <v>51</v>
      </c>
      <c r="W19" s="79">
        <v>0.79</v>
      </c>
      <c r="X19" s="52"/>
      <c r="Z19" s="55">
        <v>0.32</v>
      </c>
      <c r="AA19" s="56"/>
      <c r="AC19" s="79">
        <v>154</v>
      </c>
      <c r="AD19" s="80"/>
      <c r="AE19" s="81"/>
      <c r="AF19" s="55">
        <v>26</v>
      </c>
      <c r="AG19" s="56" t="s">
        <v>47</v>
      </c>
      <c r="AI19" s="79">
        <v>0.14000000000000001</v>
      </c>
      <c r="AJ19" s="80">
        <v>0.14000000000000001</v>
      </c>
      <c r="AL19" s="79">
        <v>0.06</v>
      </c>
      <c r="AM19" s="80">
        <v>0.05</v>
      </c>
      <c r="AO19" s="57">
        <v>0.11</v>
      </c>
      <c r="AP19" s="43">
        <v>0.08</v>
      </c>
      <c r="AR19" s="79">
        <v>0.14000000000000001</v>
      </c>
      <c r="AS19" s="80">
        <v>0.11</v>
      </c>
      <c r="AU19" s="74">
        <f t="shared" si="2"/>
        <v>2.46875</v>
      </c>
      <c r="AV19" s="74"/>
      <c r="AX19" s="74">
        <f t="shared" si="3"/>
        <v>5.6428571428571423</v>
      </c>
      <c r="AY19" s="74"/>
      <c r="BA19" s="75">
        <v>49</v>
      </c>
      <c r="BB19" s="76">
        <v>52</v>
      </c>
    </row>
    <row r="20" spans="1:54" ht="21">
      <c r="A20">
        <v>5</v>
      </c>
      <c r="B20" s="42"/>
      <c r="C20" s="43"/>
      <c r="E20" s="78"/>
      <c r="F20" s="7"/>
      <c r="H20" s="39">
        <v>118</v>
      </c>
      <c r="I20" s="7">
        <v>96</v>
      </c>
      <c r="K20" s="78"/>
      <c r="L20" s="7"/>
      <c r="N20" s="78"/>
      <c r="O20" s="7"/>
      <c r="Q20" s="78"/>
      <c r="R20" s="7"/>
      <c r="T20" s="39">
        <v>49</v>
      </c>
      <c r="U20" s="7">
        <v>60</v>
      </c>
      <c r="W20" s="42"/>
      <c r="X20" s="43"/>
      <c r="Z20" s="45"/>
      <c r="AA20" s="48"/>
      <c r="AC20" s="45"/>
      <c r="AD20" s="48"/>
      <c r="AE20" s="81"/>
      <c r="AF20" s="79"/>
      <c r="AG20" s="48"/>
      <c r="AI20" s="79">
        <v>0.1</v>
      </c>
      <c r="AJ20" s="80"/>
      <c r="AL20" s="79">
        <v>0.05</v>
      </c>
      <c r="AM20" s="80"/>
      <c r="AO20" s="44">
        <v>0.08</v>
      </c>
      <c r="AP20" s="43">
        <v>7.0000000000000007E-2</v>
      </c>
      <c r="AR20" s="79">
        <v>0.1</v>
      </c>
      <c r="AS20" s="80">
        <v>0.09</v>
      </c>
      <c r="AU20" s="74"/>
      <c r="AV20" s="74"/>
      <c r="AX20" s="74">
        <f t="shared" si="3"/>
        <v>0</v>
      </c>
      <c r="AY20" s="74"/>
      <c r="BA20" s="75">
        <v>60</v>
      </c>
      <c r="BB20" s="76">
        <v>56</v>
      </c>
    </row>
    <row r="21" spans="1:54">
      <c r="A21">
        <v>6</v>
      </c>
      <c r="B21" s="44"/>
      <c r="C21" s="43"/>
      <c r="E21" s="39">
        <v>2</v>
      </c>
      <c r="F21" s="7">
        <v>2.2999999999999998</v>
      </c>
      <c r="H21" s="39">
        <v>109</v>
      </c>
      <c r="I21" s="7">
        <v>68</v>
      </c>
      <c r="K21" s="39">
        <v>-0.92</v>
      </c>
      <c r="L21" s="7">
        <v>-0.72</v>
      </c>
      <c r="N21" s="39">
        <v>1.71</v>
      </c>
      <c r="O21" s="7">
        <v>1.1000000000000001</v>
      </c>
      <c r="Q21" s="39">
        <v>0.36</v>
      </c>
      <c r="R21" s="7">
        <v>0.32</v>
      </c>
      <c r="T21" s="39">
        <v>55</v>
      </c>
      <c r="U21" s="7">
        <v>46</v>
      </c>
      <c r="W21" s="79">
        <v>0.72</v>
      </c>
      <c r="X21" s="80">
        <v>0.62</v>
      </c>
      <c r="Z21" s="55">
        <v>0.44</v>
      </c>
      <c r="AA21" s="56">
        <v>0.39</v>
      </c>
      <c r="AC21" s="79">
        <v>160</v>
      </c>
      <c r="AD21" s="80">
        <v>149</v>
      </c>
      <c r="AE21" s="82"/>
      <c r="AF21" s="79">
        <v>19.5</v>
      </c>
      <c r="AG21" s="80">
        <v>22.6</v>
      </c>
      <c r="AI21" s="79">
        <v>0.17</v>
      </c>
      <c r="AJ21" s="80">
        <v>7.0000000000000007E-2</v>
      </c>
      <c r="AL21" s="79">
        <v>0.05</v>
      </c>
      <c r="AM21" s="80">
        <v>0.04</v>
      </c>
      <c r="AO21" s="44">
        <v>7.0000000000000007E-2</v>
      </c>
      <c r="AP21" s="43">
        <v>0.06</v>
      </c>
      <c r="AR21" s="79">
        <v>0.09</v>
      </c>
      <c r="AS21" s="80">
        <v>0.06</v>
      </c>
      <c r="AU21" s="74">
        <f t="shared" si="2"/>
        <v>1.6363636363636362</v>
      </c>
      <c r="AV21" s="74">
        <f t="shared" si="2"/>
        <v>1.5897435897435896</v>
      </c>
      <c r="AX21" s="74">
        <f t="shared" si="3"/>
        <v>4.235294117647058</v>
      </c>
      <c r="AY21" s="74">
        <f t="shared" si="3"/>
        <v>8.8571428571428559</v>
      </c>
      <c r="BA21" s="50">
        <v>57</v>
      </c>
      <c r="BB21" s="51">
        <v>60</v>
      </c>
    </row>
    <row r="22" spans="1:54">
      <c r="A22">
        <v>7</v>
      </c>
      <c r="B22" s="44">
        <v>-20.5</v>
      </c>
      <c r="C22" s="43">
        <v>-19.399999999999999</v>
      </c>
      <c r="E22" s="39">
        <v>-4.9000000000000004</v>
      </c>
      <c r="F22" s="7">
        <v>-4.4000000000000004</v>
      </c>
      <c r="H22" s="39">
        <v>126</v>
      </c>
      <c r="I22" s="7">
        <v>77</v>
      </c>
      <c r="K22" s="39">
        <v>-0.8</v>
      </c>
      <c r="L22" s="7">
        <v>-1.3</v>
      </c>
      <c r="N22" s="39">
        <v>1.3</v>
      </c>
      <c r="O22" s="7">
        <v>1.75</v>
      </c>
      <c r="Q22" s="39">
        <v>0.6</v>
      </c>
      <c r="R22" s="7">
        <v>0.65</v>
      </c>
      <c r="T22" s="39">
        <v>54</v>
      </c>
      <c r="U22" s="7">
        <v>50</v>
      </c>
      <c r="W22" s="79">
        <v>0.63</v>
      </c>
      <c r="X22" s="80">
        <v>0.57999999999999996</v>
      </c>
      <c r="Z22" s="55">
        <v>0.41</v>
      </c>
      <c r="AA22" s="56">
        <v>0.45</v>
      </c>
      <c r="AC22" s="79">
        <v>205</v>
      </c>
      <c r="AD22" s="80">
        <v>153</v>
      </c>
      <c r="AE22" s="81"/>
      <c r="AF22" s="79">
        <v>25.2</v>
      </c>
      <c r="AG22" s="80">
        <v>20</v>
      </c>
      <c r="AI22" s="79">
        <v>0.1</v>
      </c>
      <c r="AJ22" s="80">
        <v>0.09</v>
      </c>
      <c r="AL22" s="79">
        <v>0.05</v>
      </c>
      <c r="AM22" s="80">
        <v>0.05</v>
      </c>
      <c r="AO22" s="60">
        <v>0.1</v>
      </c>
      <c r="AP22" s="43">
        <v>0.08</v>
      </c>
      <c r="AR22" s="79">
        <v>0.11</v>
      </c>
      <c r="AS22" s="80">
        <v>0.1</v>
      </c>
      <c r="AU22" s="74">
        <f t="shared" si="2"/>
        <v>1.5365853658536586</v>
      </c>
      <c r="AV22" s="74">
        <f t="shared" si="2"/>
        <v>1.2888888888888888</v>
      </c>
      <c r="AX22" s="74">
        <f>W22/AI22</f>
        <v>6.3</v>
      </c>
      <c r="AY22" s="74"/>
      <c r="BA22" s="50">
        <v>50</v>
      </c>
      <c r="BB22" s="51">
        <v>54</v>
      </c>
    </row>
    <row r="23" spans="1:54">
      <c r="A23">
        <v>8</v>
      </c>
      <c r="B23" s="44">
        <v>-17.600000000000001</v>
      </c>
      <c r="C23" s="43">
        <v>-14.9</v>
      </c>
      <c r="E23" s="39">
        <v>-5</v>
      </c>
      <c r="F23" s="7">
        <v>-3</v>
      </c>
      <c r="H23" s="39">
        <v>136</v>
      </c>
      <c r="I23" s="7">
        <v>137</v>
      </c>
      <c r="K23" s="7">
        <v>-0.8</v>
      </c>
      <c r="L23" s="7">
        <v>-0.76</v>
      </c>
      <c r="N23" s="7">
        <v>1.3</v>
      </c>
      <c r="O23" s="7">
        <v>1.4</v>
      </c>
      <c r="Q23" s="7">
        <v>0.7</v>
      </c>
      <c r="R23" s="7">
        <v>0.3</v>
      </c>
      <c r="T23" s="39">
        <v>56</v>
      </c>
      <c r="U23" s="7">
        <v>49</v>
      </c>
      <c r="W23" s="79">
        <v>0.95</v>
      </c>
      <c r="X23" s="80">
        <v>0.79</v>
      </c>
      <c r="Z23" s="55">
        <v>0.31</v>
      </c>
      <c r="AA23" s="56" t="s">
        <v>69</v>
      </c>
      <c r="AC23" s="79">
        <v>208</v>
      </c>
      <c r="AD23" s="80">
        <v>166</v>
      </c>
      <c r="AE23" s="81"/>
      <c r="AF23" s="79">
        <v>28.2</v>
      </c>
      <c r="AG23" s="80">
        <v>20.100000000000001</v>
      </c>
      <c r="AI23" s="79">
        <v>0.15</v>
      </c>
      <c r="AJ23" s="80">
        <v>0.14000000000000001</v>
      </c>
      <c r="AL23" s="79">
        <v>0.04</v>
      </c>
      <c r="AM23" s="80">
        <v>0.03</v>
      </c>
      <c r="AO23" s="60">
        <v>7.0000000000000007E-2</v>
      </c>
      <c r="AP23" s="43">
        <v>7.0000000000000007E-2</v>
      </c>
      <c r="AR23" s="79">
        <v>0.09</v>
      </c>
      <c r="AS23" s="80">
        <v>0.08</v>
      </c>
      <c r="AU23" s="74">
        <f t="shared" si="2"/>
        <v>3.064516129032258</v>
      </c>
      <c r="AV23" s="74"/>
      <c r="AX23" s="74">
        <f>W23/AI23</f>
        <v>6.333333333333333</v>
      </c>
      <c r="AY23" s="74">
        <f>X23/AJ23</f>
        <v>5.6428571428571423</v>
      </c>
      <c r="BA23" s="50">
        <v>53</v>
      </c>
      <c r="BB23" s="51">
        <v>48</v>
      </c>
    </row>
    <row r="24" spans="1:54">
      <c r="A24">
        <v>9</v>
      </c>
      <c r="B24" s="44">
        <v>-18.899999999999999</v>
      </c>
      <c r="C24" s="43">
        <v>-20.2</v>
      </c>
      <c r="E24" s="39">
        <v>-5</v>
      </c>
      <c r="F24" s="7">
        <v>6.1</v>
      </c>
      <c r="H24" s="39">
        <v>119</v>
      </c>
      <c r="I24" s="7">
        <v>80</v>
      </c>
      <c r="K24" s="7">
        <v>-0.8</v>
      </c>
      <c r="L24" s="7">
        <v>-0.9</v>
      </c>
      <c r="N24" s="7">
        <v>1</v>
      </c>
      <c r="O24" s="7">
        <v>1.4</v>
      </c>
      <c r="Q24" s="7">
        <v>0.7</v>
      </c>
      <c r="R24" s="7">
        <v>0.8</v>
      </c>
      <c r="T24" s="39">
        <v>45</v>
      </c>
      <c r="U24" s="7">
        <v>55</v>
      </c>
      <c r="W24" s="79">
        <v>0.74</v>
      </c>
      <c r="X24" s="80">
        <v>0.69</v>
      </c>
      <c r="Z24" s="55">
        <v>0.4</v>
      </c>
      <c r="AA24" s="56">
        <v>0.35</v>
      </c>
      <c r="AC24" s="79">
        <v>183</v>
      </c>
      <c r="AD24" s="80">
        <v>188</v>
      </c>
      <c r="AE24" s="81"/>
      <c r="AF24" s="79">
        <v>16.100000000000001</v>
      </c>
      <c r="AG24" s="80">
        <v>15.3</v>
      </c>
      <c r="AI24" s="79">
        <v>0.09</v>
      </c>
      <c r="AJ24" s="80">
        <v>0.08</v>
      </c>
      <c r="AL24" s="79">
        <v>0.04</v>
      </c>
      <c r="AM24" s="80">
        <v>0.04</v>
      </c>
      <c r="AO24" s="60">
        <v>0.04</v>
      </c>
      <c r="AP24" s="43">
        <v>0.04</v>
      </c>
      <c r="AR24" s="79">
        <v>0.09</v>
      </c>
      <c r="AS24" s="80">
        <v>7.0000000000000007E-2</v>
      </c>
      <c r="AU24" s="74">
        <f t="shared" si="2"/>
        <v>1.8499999999999999</v>
      </c>
      <c r="AV24" s="74">
        <f t="shared" si="2"/>
        <v>1.9714285714285713</v>
      </c>
      <c r="AX24" s="74">
        <f>W24/AI24</f>
        <v>8.2222222222222232</v>
      </c>
      <c r="AY24" s="74">
        <f>X24/AJ24</f>
        <v>8.625</v>
      </c>
      <c r="BA24" s="50">
        <v>53</v>
      </c>
      <c r="BB24" s="51">
        <v>50</v>
      </c>
    </row>
    <row r="25" spans="1:54">
      <c r="A25">
        <v>10</v>
      </c>
      <c r="B25" s="44">
        <v>-15</v>
      </c>
      <c r="C25" s="43">
        <v>-13.6</v>
      </c>
      <c r="E25" s="39"/>
      <c r="F25" s="7"/>
      <c r="H25" s="39">
        <v>125</v>
      </c>
      <c r="I25" s="7">
        <v>108</v>
      </c>
      <c r="K25" s="7"/>
      <c r="L25" s="7"/>
      <c r="N25" s="7"/>
      <c r="O25" s="7"/>
      <c r="Q25" s="7"/>
      <c r="R25" s="7"/>
      <c r="T25" s="39">
        <v>41</v>
      </c>
      <c r="U25" s="7">
        <v>49</v>
      </c>
      <c r="W25" s="44"/>
      <c r="X25" s="43"/>
      <c r="Z25" s="45"/>
      <c r="AA25" s="48"/>
      <c r="AC25" s="45"/>
      <c r="AD25" s="48"/>
      <c r="AE25" s="73"/>
      <c r="AF25" s="45"/>
      <c r="AG25" s="48"/>
      <c r="AI25" s="44"/>
      <c r="AJ25" s="43"/>
      <c r="AL25" s="60"/>
      <c r="AM25" s="43"/>
      <c r="AO25" s="60">
        <v>0.09</v>
      </c>
      <c r="AP25" s="43">
        <v>0.06</v>
      </c>
      <c r="AR25" s="60"/>
      <c r="AS25" s="43"/>
      <c r="AU25" s="74"/>
      <c r="AV25" s="74"/>
      <c r="AX25" s="74"/>
      <c r="AY25" s="74"/>
      <c r="BA25" s="50">
        <v>65</v>
      </c>
      <c r="BB25" s="51">
        <v>61</v>
      </c>
    </row>
    <row r="26" spans="1:54">
      <c r="A26">
        <v>11</v>
      </c>
      <c r="B26" s="44">
        <v>-21.4</v>
      </c>
      <c r="C26" s="43">
        <v>-17.3</v>
      </c>
      <c r="E26" s="39">
        <v>-3.2</v>
      </c>
      <c r="F26" s="7">
        <v>-2.7</v>
      </c>
      <c r="H26" s="39">
        <v>89</v>
      </c>
      <c r="I26" s="7">
        <v>71</v>
      </c>
      <c r="K26" s="7">
        <v>-1.1000000000000001</v>
      </c>
      <c r="L26" s="7">
        <v>-1.05</v>
      </c>
      <c r="N26" s="7">
        <v>1.45</v>
      </c>
      <c r="O26" s="7">
        <v>1.5</v>
      </c>
      <c r="Q26" s="7">
        <v>0.74</v>
      </c>
      <c r="R26" s="7">
        <v>0.73</v>
      </c>
      <c r="T26" s="39">
        <v>63</v>
      </c>
      <c r="U26" s="7">
        <v>67</v>
      </c>
      <c r="W26" s="79">
        <v>1.03</v>
      </c>
      <c r="X26" s="80">
        <v>0.75</v>
      </c>
      <c r="Z26" s="55">
        <v>0.64</v>
      </c>
      <c r="AA26" s="56">
        <v>0.56000000000000005</v>
      </c>
      <c r="AC26" s="79">
        <v>192</v>
      </c>
      <c r="AD26" s="80">
        <v>245</v>
      </c>
      <c r="AE26" s="81"/>
      <c r="AF26" s="79">
        <v>22.1</v>
      </c>
      <c r="AG26" s="80">
        <v>19.100000000000001</v>
      </c>
      <c r="AI26" s="79">
        <v>0.1</v>
      </c>
      <c r="AJ26" s="80">
        <v>0.06</v>
      </c>
      <c r="AL26" s="79">
        <v>0.06</v>
      </c>
      <c r="AM26" s="80">
        <v>0.06</v>
      </c>
      <c r="AO26" s="60">
        <v>0.11</v>
      </c>
      <c r="AP26" s="43">
        <v>0.09</v>
      </c>
      <c r="AR26" s="55">
        <v>0.1</v>
      </c>
      <c r="AS26" s="56">
        <v>7.0000000000000007E-2</v>
      </c>
      <c r="AU26" s="74">
        <f>W26/Z26</f>
        <v>1.609375</v>
      </c>
      <c r="AV26" s="74">
        <f>X26/AA26</f>
        <v>1.3392857142857142</v>
      </c>
      <c r="AX26" s="74">
        <f>W26/AI26</f>
        <v>10.299999999999999</v>
      </c>
      <c r="AY26" s="74">
        <f>X26/AJ26</f>
        <v>12.5</v>
      </c>
      <c r="BA26" s="50">
        <v>75</v>
      </c>
      <c r="BB26" s="51">
        <v>73</v>
      </c>
    </row>
    <row r="27" spans="1:54">
      <c r="A27">
        <v>12</v>
      </c>
      <c r="B27" s="44">
        <v>-14.4</v>
      </c>
      <c r="C27" s="43">
        <v>-13.9</v>
      </c>
      <c r="E27" s="39">
        <v>-3.1</v>
      </c>
      <c r="F27" s="7">
        <v>-2.8</v>
      </c>
      <c r="H27" s="7">
        <v>110</v>
      </c>
      <c r="I27" s="7">
        <v>86</v>
      </c>
      <c r="K27" s="7">
        <v>-0.7</v>
      </c>
      <c r="L27" s="7">
        <v>-0.84</v>
      </c>
      <c r="N27" s="7">
        <v>1.5</v>
      </c>
      <c r="O27" s="7">
        <v>1.5</v>
      </c>
      <c r="Q27" s="7">
        <v>0.4</v>
      </c>
      <c r="R27" s="7">
        <v>0.45</v>
      </c>
      <c r="T27" s="7">
        <v>45</v>
      </c>
      <c r="U27" s="7">
        <v>56</v>
      </c>
      <c r="W27" s="79">
        <v>0.73</v>
      </c>
      <c r="X27" s="80">
        <v>0.52</v>
      </c>
      <c r="Z27" s="55">
        <v>0.35</v>
      </c>
      <c r="AA27" s="56">
        <v>0.25</v>
      </c>
      <c r="AC27" s="79">
        <v>155</v>
      </c>
      <c r="AD27" s="80">
        <v>207</v>
      </c>
      <c r="AE27" s="81"/>
      <c r="AF27" s="79">
        <v>19.2</v>
      </c>
      <c r="AG27" s="80">
        <v>16.399999999999999</v>
      </c>
      <c r="AI27" s="79">
        <v>0.14000000000000001</v>
      </c>
      <c r="AJ27" s="80">
        <v>0.11</v>
      </c>
      <c r="AL27" s="79">
        <v>0.04</v>
      </c>
      <c r="AM27" s="80">
        <v>0.04</v>
      </c>
      <c r="AO27" s="60">
        <v>7.0000000000000007E-2</v>
      </c>
      <c r="AP27" s="43">
        <v>0.06</v>
      </c>
      <c r="AR27" s="79">
        <v>0.08</v>
      </c>
      <c r="AS27" s="80">
        <v>0.06</v>
      </c>
      <c r="AU27" s="74"/>
      <c r="AV27" s="74"/>
      <c r="AX27" s="74"/>
      <c r="AY27" s="74"/>
      <c r="BA27" s="50">
        <v>66</v>
      </c>
      <c r="BB27" s="51">
        <v>62</v>
      </c>
    </row>
    <row r="28" spans="1:54">
      <c r="A28">
        <v>13</v>
      </c>
      <c r="B28" s="44">
        <v>-20.399999999999999</v>
      </c>
      <c r="C28" s="43">
        <v>-22</v>
      </c>
      <c r="E28" s="39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44">
        <v>1.03</v>
      </c>
      <c r="X28" s="43">
        <v>0.84</v>
      </c>
      <c r="Z28" s="45">
        <v>0.36</v>
      </c>
      <c r="AA28" s="48">
        <v>0.31</v>
      </c>
      <c r="AC28" s="45">
        <v>223</v>
      </c>
      <c r="AD28" s="48">
        <v>175</v>
      </c>
      <c r="AE28" s="73"/>
      <c r="AF28" s="45">
        <v>20.399999999999999</v>
      </c>
      <c r="AG28" s="48">
        <v>19.3</v>
      </c>
      <c r="AI28" s="44">
        <v>0.15</v>
      </c>
      <c r="AJ28" s="43">
        <v>0.12</v>
      </c>
      <c r="AL28" s="60">
        <v>7.0000000000000007E-2</v>
      </c>
      <c r="AM28" s="43">
        <v>0.06</v>
      </c>
      <c r="AO28" s="60">
        <v>0.12</v>
      </c>
      <c r="AP28" s="43">
        <v>0.11</v>
      </c>
      <c r="AR28" s="60">
        <v>0.12</v>
      </c>
      <c r="AS28" s="43">
        <v>0.09</v>
      </c>
      <c r="AU28" s="74">
        <f>W28/Z28</f>
        <v>2.8611111111111112</v>
      </c>
      <c r="AV28" s="74">
        <f>X28/AA28</f>
        <v>2.7096774193548385</v>
      </c>
      <c r="AX28" s="74">
        <f>W28/AI28</f>
        <v>6.8666666666666671</v>
      </c>
      <c r="AY28" s="74">
        <f>X28/AJ28</f>
        <v>7</v>
      </c>
      <c r="BA28" s="50">
        <v>59</v>
      </c>
      <c r="BB28" s="51">
        <v>57</v>
      </c>
    </row>
    <row r="29" spans="1:54">
      <c r="A29">
        <v>14</v>
      </c>
      <c r="B29" s="44">
        <v>-19.399999999999999</v>
      </c>
      <c r="C29" s="43"/>
      <c r="E29" s="39">
        <v>-4.8</v>
      </c>
      <c r="F29" s="7"/>
      <c r="H29" s="39">
        <v>94</v>
      </c>
      <c r="I29" s="7">
        <v>103</v>
      </c>
      <c r="K29" s="7">
        <v>-1.1000000000000001</v>
      </c>
      <c r="L29" s="7" t="s">
        <v>50</v>
      </c>
      <c r="N29" s="7">
        <v>1.6</v>
      </c>
      <c r="O29" s="7"/>
      <c r="Q29" s="7">
        <v>0.6</v>
      </c>
      <c r="R29" s="7"/>
      <c r="T29" s="39">
        <v>59</v>
      </c>
      <c r="U29" s="7">
        <v>60</v>
      </c>
      <c r="W29" s="44">
        <v>0.63</v>
      </c>
      <c r="X29" s="43">
        <v>0.53</v>
      </c>
      <c r="Z29" s="45">
        <v>0.31</v>
      </c>
      <c r="AA29" s="48">
        <v>0.34</v>
      </c>
      <c r="AC29" s="45">
        <v>203</v>
      </c>
      <c r="AD29" s="48"/>
      <c r="AE29" s="73"/>
      <c r="AF29" s="45">
        <v>22.8</v>
      </c>
      <c r="AG29" s="48" t="s">
        <v>46</v>
      </c>
      <c r="AI29" s="44">
        <v>0.17</v>
      </c>
      <c r="AJ29" s="43">
        <v>0.1</v>
      </c>
      <c r="AL29" s="44">
        <v>0.09</v>
      </c>
      <c r="AM29" s="43">
        <v>0.05</v>
      </c>
      <c r="AO29" s="44">
        <v>0.12</v>
      </c>
      <c r="AP29" s="43">
        <v>0.08</v>
      </c>
      <c r="AR29" s="44">
        <v>0.15</v>
      </c>
      <c r="AS29" s="43">
        <v>0.1</v>
      </c>
      <c r="AU29" s="74">
        <f>W29/Z29</f>
        <v>2.032258064516129</v>
      </c>
      <c r="AV29" s="74">
        <f>X29/AA29</f>
        <v>1.5588235294117647</v>
      </c>
      <c r="AX29" s="74">
        <f>W29/AI29</f>
        <v>3.7058823529411762</v>
      </c>
      <c r="AY29" s="74">
        <f>X29/AJ29</f>
        <v>5.3</v>
      </c>
      <c r="BA29" s="50">
        <v>56</v>
      </c>
      <c r="BB29" s="51">
        <v>77</v>
      </c>
    </row>
    <row r="30" spans="1:54">
      <c r="A30">
        <v>15</v>
      </c>
      <c r="B30" s="44"/>
      <c r="C30" s="43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44"/>
      <c r="X30" s="43"/>
      <c r="Z30" s="45"/>
      <c r="AA30" s="48"/>
      <c r="AC30" s="45"/>
      <c r="AD30" s="48"/>
      <c r="AE30" s="73"/>
      <c r="AF30" s="45"/>
      <c r="AG30" s="48"/>
      <c r="AI30" s="44"/>
      <c r="AJ30" s="43"/>
      <c r="AL30" s="44"/>
      <c r="AM30" s="43"/>
      <c r="AO30" s="44"/>
      <c r="AP30" s="43"/>
      <c r="AR30" s="44"/>
      <c r="AS30" s="43"/>
      <c r="AU30" s="74"/>
      <c r="AV30" s="74"/>
      <c r="AX30" s="74"/>
      <c r="AY30" s="74"/>
      <c r="BA30" s="50"/>
      <c r="BB30" s="51"/>
    </row>
    <row r="31" spans="1:54">
      <c r="A31">
        <v>16</v>
      </c>
      <c r="B31" s="44"/>
      <c r="C31" s="43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44"/>
      <c r="X31" s="43"/>
      <c r="Z31" s="45"/>
      <c r="AA31" s="48"/>
      <c r="AC31" s="45"/>
      <c r="AD31" s="48"/>
      <c r="AE31" s="73"/>
      <c r="AF31" s="45"/>
      <c r="AG31" s="48"/>
      <c r="AI31" s="44"/>
      <c r="AJ31" s="43"/>
      <c r="AL31" s="44"/>
      <c r="AM31" s="43"/>
      <c r="AO31" s="44"/>
      <c r="AP31" s="43"/>
      <c r="AR31" s="44"/>
      <c r="AS31" s="43"/>
      <c r="AU31" s="74"/>
      <c r="AV31" s="74"/>
      <c r="AX31" s="74"/>
      <c r="AY31" s="74"/>
      <c r="BA31" s="50"/>
      <c r="BB31" s="51"/>
    </row>
    <row r="32" spans="1:54">
      <c r="A32">
        <v>17</v>
      </c>
      <c r="B32" s="60">
        <v>-20.5</v>
      </c>
      <c r="C32" s="43"/>
      <c r="E32" s="7">
        <v>-3.4</v>
      </c>
      <c r="F32" s="7">
        <v>-3</v>
      </c>
      <c r="H32" s="7">
        <v>86</v>
      </c>
      <c r="I32" s="7">
        <v>73</v>
      </c>
      <c r="K32" s="7">
        <v>-1.2</v>
      </c>
      <c r="L32" s="7">
        <v>-1.2</v>
      </c>
      <c r="N32" s="7">
        <v>2</v>
      </c>
      <c r="O32" s="7">
        <v>1.5</v>
      </c>
      <c r="Q32" s="7">
        <v>0.45</v>
      </c>
      <c r="R32" s="7">
        <v>0.35</v>
      </c>
      <c r="T32" s="7">
        <v>54</v>
      </c>
      <c r="U32" s="7">
        <v>54</v>
      </c>
      <c r="W32" s="60">
        <v>0.87</v>
      </c>
      <c r="X32" s="43">
        <v>0.62</v>
      </c>
      <c r="Z32" s="45">
        <v>0.39</v>
      </c>
      <c r="AA32" s="48">
        <v>0.41</v>
      </c>
      <c r="AC32" s="45">
        <v>138</v>
      </c>
      <c r="AD32" s="48"/>
      <c r="AE32" s="73"/>
      <c r="AF32" s="45">
        <v>25.6</v>
      </c>
      <c r="AG32" s="48">
        <v>22</v>
      </c>
      <c r="AI32" s="44">
        <v>0.14000000000000001</v>
      </c>
      <c r="AJ32" s="43">
        <v>0.08</v>
      </c>
      <c r="AL32" s="44">
        <v>0.06</v>
      </c>
      <c r="AM32" s="43">
        <v>0.05</v>
      </c>
      <c r="AO32" s="44">
        <v>0.1</v>
      </c>
      <c r="AP32" s="43">
        <v>0.09</v>
      </c>
      <c r="AR32" s="44">
        <v>0.13</v>
      </c>
      <c r="AS32" s="43">
        <v>0.08</v>
      </c>
      <c r="AU32" s="74">
        <f t="shared" ref="AU32:AV55" si="4">W32/Z32</f>
        <v>2.2307692307692308</v>
      </c>
      <c r="AV32" s="74">
        <f t="shared" si="4"/>
        <v>1.5121951219512195</v>
      </c>
      <c r="AX32" s="74">
        <f t="shared" ref="AX32:AY55" si="5">W32/AI32</f>
        <v>6.2142857142857135</v>
      </c>
      <c r="AY32" s="74">
        <f t="shared" si="5"/>
        <v>7.75</v>
      </c>
      <c r="BA32" s="50">
        <v>63</v>
      </c>
      <c r="BB32" s="51">
        <v>66</v>
      </c>
    </row>
    <row r="33" spans="1:54">
      <c r="A33">
        <v>18</v>
      </c>
      <c r="B33" s="60">
        <v>-20.8</v>
      </c>
      <c r="C33" s="43">
        <v>-20.399999999999999</v>
      </c>
      <c r="E33" s="7">
        <v>-3.6</v>
      </c>
      <c r="F33" s="7">
        <v>-5</v>
      </c>
      <c r="H33" s="7">
        <v>79</v>
      </c>
      <c r="I33" s="7">
        <v>65</v>
      </c>
      <c r="K33" s="7">
        <v>-0.9</v>
      </c>
      <c r="L33" s="7">
        <v>-1.35</v>
      </c>
      <c r="N33" s="7">
        <v>1.25</v>
      </c>
      <c r="O33" s="7">
        <v>1.4</v>
      </c>
      <c r="Q33" s="7">
        <v>0.4</v>
      </c>
      <c r="R33" s="7">
        <v>0.65</v>
      </c>
      <c r="T33" s="7">
        <v>59</v>
      </c>
      <c r="U33" s="7">
        <v>53</v>
      </c>
      <c r="W33" s="60">
        <v>0.81</v>
      </c>
      <c r="X33" s="43">
        <v>0.66</v>
      </c>
      <c r="Z33" s="45">
        <v>0.48</v>
      </c>
      <c r="AA33" s="48">
        <v>0.37</v>
      </c>
      <c r="AC33" s="45">
        <v>151</v>
      </c>
      <c r="AD33" s="48">
        <v>108</v>
      </c>
      <c r="AE33" s="73"/>
      <c r="AF33" s="45">
        <v>22</v>
      </c>
      <c r="AG33" s="48">
        <v>14.4</v>
      </c>
      <c r="AI33" s="44">
        <v>0.13</v>
      </c>
      <c r="AJ33" s="43">
        <v>0.09</v>
      </c>
      <c r="AL33" s="44">
        <v>0.08</v>
      </c>
      <c r="AM33" s="43">
        <v>0.06</v>
      </c>
      <c r="AO33" s="44">
        <v>0.11</v>
      </c>
      <c r="AP33" s="43">
        <v>0.12</v>
      </c>
      <c r="AR33" s="44">
        <v>0.1</v>
      </c>
      <c r="AS33" s="43">
        <v>0.09</v>
      </c>
      <c r="AU33" s="74">
        <f t="shared" si="4"/>
        <v>1.6875000000000002</v>
      </c>
      <c r="AV33" s="74">
        <f t="shared" si="4"/>
        <v>1.783783783783784</v>
      </c>
      <c r="AX33" s="74">
        <f t="shared" si="5"/>
        <v>6.2307692307692308</v>
      </c>
      <c r="AY33" s="74">
        <f t="shared" si="5"/>
        <v>7.3333333333333339</v>
      </c>
      <c r="BA33" s="50">
        <v>72</v>
      </c>
      <c r="BB33" s="51">
        <v>68</v>
      </c>
    </row>
    <row r="34" spans="1:54">
      <c r="A34">
        <v>19</v>
      </c>
      <c r="B34" s="60">
        <v>-18.899999999999999</v>
      </c>
      <c r="C34" s="43">
        <v>-18.2</v>
      </c>
      <c r="E34" s="7">
        <v>-3.6</v>
      </c>
      <c r="F34" s="7">
        <v>-4.5</v>
      </c>
      <c r="H34" s="7">
        <v>119</v>
      </c>
      <c r="I34" s="7">
        <v>129</v>
      </c>
      <c r="K34" s="7">
        <v>-0.9</v>
      </c>
      <c r="L34" s="7">
        <v>-0.83</v>
      </c>
      <c r="N34" s="7">
        <v>1.65</v>
      </c>
      <c r="O34" s="7">
        <v>1.4</v>
      </c>
      <c r="Q34" s="7">
        <v>0.5</v>
      </c>
      <c r="R34" s="7">
        <v>0.6</v>
      </c>
      <c r="T34" s="7">
        <v>53</v>
      </c>
      <c r="U34" s="7">
        <v>44</v>
      </c>
      <c r="W34" s="60">
        <v>0.64</v>
      </c>
      <c r="X34" s="43" t="s">
        <v>46</v>
      </c>
      <c r="Z34" s="45">
        <v>0.39</v>
      </c>
      <c r="AA34" s="48" t="s">
        <v>46</v>
      </c>
      <c r="AC34" s="45">
        <v>239</v>
      </c>
      <c r="AD34" s="48" t="s">
        <v>46</v>
      </c>
      <c r="AE34" s="73"/>
      <c r="AF34" s="45">
        <v>22</v>
      </c>
      <c r="AG34" s="48" t="s">
        <v>46</v>
      </c>
      <c r="AI34" s="44">
        <v>0.13</v>
      </c>
      <c r="AJ34" s="43" t="s">
        <v>46</v>
      </c>
      <c r="AL34" s="44">
        <v>0.04</v>
      </c>
      <c r="AM34" s="43" t="s">
        <v>46</v>
      </c>
      <c r="AO34" s="44">
        <v>0.09</v>
      </c>
      <c r="AP34" s="43" t="s">
        <v>46</v>
      </c>
      <c r="AR34" s="44">
        <v>0.15</v>
      </c>
      <c r="AS34" s="43">
        <v>0.12</v>
      </c>
      <c r="AU34" s="74">
        <f t="shared" si="4"/>
        <v>1.641025641025641</v>
      </c>
      <c r="AV34" s="74"/>
      <c r="AX34" s="74">
        <f t="shared" si="5"/>
        <v>4.9230769230769234</v>
      </c>
      <c r="AY34" s="74"/>
      <c r="BA34" s="50">
        <v>61</v>
      </c>
      <c r="BB34" s="51">
        <v>65</v>
      </c>
    </row>
    <row r="35" spans="1:54">
      <c r="A35">
        <v>20</v>
      </c>
      <c r="B35" s="60">
        <v>-19.899999999999999</v>
      </c>
      <c r="C35" s="43">
        <v>-18.899999999999999</v>
      </c>
      <c r="E35" s="7">
        <v>-4.4000000000000004</v>
      </c>
      <c r="F35" s="7">
        <v>-6.1</v>
      </c>
      <c r="H35" s="7">
        <v>82</v>
      </c>
      <c r="I35" s="7" t="s">
        <v>50</v>
      </c>
      <c r="K35" s="7">
        <v>-1</v>
      </c>
      <c r="L35" s="7">
        <v>-1.24</v>
      </c>
      <c r="N35" s="7">
        <v>1.6</v>
      </c>
      <c r="O35" s="7">
        <v>1.45</v>
      </c>
      <c r="Q35" s="7">
        <v>0.8</v>
      </c>
      <c r="R35" s="7">
        <v>0.85</v>
      </c>
      <c r="T35" s="7">
        <v>56</v>
      </c>
      <c r="U35" s="7" t="s">
        <v>50</v>
      </c>
      <c r="W35" s="60">
        <v>0.75</v>
      </c>
      <c r="X35" s="43">
        <v>0.52</v>
      </c>
      <c r="Z35" s="45">
        <v>0.42</v>
      </c>
      <c r="AA35" s="48" t="s">
        <v>46</v>
      </c>
      <c r="AC35" s="45">
        <v>150</v>
      </c>
      <c r="AD35" s="48" t="s">
        <v>46</v>
      </c>
      <c r="AE35" s="73"/>
      <c r="AF35" s="45">
        <v>20.6</v>
      </c>
      <c r="AG35" s="48">
        <v>8.5</v>
      </c>
      <c r="AI35" s="44">
        <v>0.16</v>
      </c>
      <c r="AJ35" s="43">
        <v>0.08</v>
      </c>
      <c r="AL35" s="44">
        <v>7.0000000000000007E-2</v>
      </c>
      <c r="AM35" s="43">
        <v>7.0000000000000007E-2</v>
      </c>
      <c r="AO35" s="44">
        <v>0.13</v>
      </c>
      <c r="AP35" s="43">
        <v>0.1</v>
      </c>
      <c r="AR35" s="44">
        <v>0.11</v>
      </c>
      <c r="AS35" s="43">
        <v>7.0000000000000007E-2</v>
      </c>
      <c r="AU35" s="74">
        <f t="shared" si="4"/>
        <v>1.7857142857142858</v>
      </c>
      <c r="AV35" s="74"/>
      <c r="AX35" s="74">
        <f t="shared" si="5"/>
        <v>4.6875</v>
      </c>
      <c r="AY35" s="74">
        <f t="shared" si="5"/>
        <v>6.5</v>
      </c>
      <c r="BA35" s="50">
        <v>76</v>
      </c>
      <c r="BB35" s="51">
        <v>68</v>
      </c>
    </row>
    <row r="36" spans="1:54">
      <c r="A36">
        <v>21</v>
      </c>
      <c r="B36" s="60">
        <v>-15.8</v>
      </c>
      <c r="C36" s="43">
        <v>-12.4</v>
      </c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60">
        <v>0.72</v>
      </c>
      <c r="X36" s="43">
        <v>0.75</v>
      </c>
      <c r="Z36" s="45">
        <v>0.33</v>
      </c>
      <c r="AA36" s="48">
        <v>0.3</v>
      </c>
      <c r="AC36" s="45">
        <v>189</v>
      </c>
      <c r="AD36" s="48">
        <v>174</v>
      </c>
      <c r="AE36" s="73"/>
      <c r="AF36" s="45">
        <v>18.8</v>
      </c>
      <c r="AG36" s="48">
        <v>15.7</v>
      </c>
      <c r="AI36" s="44">
        <v>0.12</v>
      </c>
      <c r="AJ36" s="43">
        <v>0.1</v>
      </c>
      <c r="AL36" s="44">
        <v>0.05</v>
      </c>
      <c r="AM36" s="43">
        <v>7.0000000000000007E-2</v>
      </c>
      <c r="AO36" s="44">
        <v>7.0000000000000007E-2</v>
      </c>
      <c r="AP36" s="43">
        <v>0.1</v>
      </c>
      <c r="AR36" s="44">
        <v>0.06</v>
      </c>
      <c r="AS36" s="43">
        <v>7.0000000000000007E-2</v>
      </c>
      <c r="AU36" s="74">
        <f t="shared" si="4"/>
        <v>2.1818181818181817</v>
      </c>
      <c r="AV36" s="74">
        <f t="shared" si="4"/>
        <v>2.5</v>
      </c>
      <c r="AX36" s="74">
        <f t="shared" si="5"/>
        <v>6</v>
      </c>
      <c r="AY36" s="74">
        <f t="shared" si="5"/>
        <v>7.5</v>
      </c>
      <c r="BA36" s="50">
        <v>61</v>
      </c>
      <c r="BB36" s="51">
        <v>59</v>
      </c>
    </row>
    <row r="37" spans="1:54">
      <c r="A37">
        <v>22</v>
      </c>
      <c r="B37" s="44">
        <v>-18.3</v>
      </c>
      <c r="C37" s="43">
        <v>-16.3</v>
      </c>
      <c r="E37" s="7"/>
      <c r="F37" s="7"/>
      <c r="H37" s="7">
        <v>82</v>
      </c>
      <c r="I37" s="7">
        <v>60</v>
      </c>
      <c r="K37" s="7"/>
      <c r="L37" s="7"/>
      <c r="N37" s="7"/>
      <c r="O37" s="7"/>
      <c r="Q37" s="7"/>
      <c r="R37" s="7"/>
      <c r="T37" s="7">
        <v>57</v>
      </c>
      <c r="U37" s="7">
        <v>52</v>
      </c>
      <c r="W37" s="44">
        <v>0.63</v>
      </c>
      <c r="X37" s="43">
        <v>0.45</v>
      </c>
      <c r="Z37" s="45">
        <v>0.42</v>
      </c>
      <c r="AA37" s="48">
        <v>0.32</v>
      </c>
      <c r="AC37" s="45">
        <v>209</v>
      </c>
      <c r="AD37" s="48">
        <v>68</v>
      </c>
      <c r="AE37" s="73"/>
      <c r="AF37" s="45">
        <v>18.2</v>
      </c>
      <c r="AG37" s="48">
        <v>16.7</v>
      </c>
      <c r="AI37" s="44">
        <v>0.12</v>
      </c>
      <c r="AJ37" s="43">
        <v>0.11</v>
      </c>
      <c r="AL37" s="44">
        <v>0.08</v>
      </c>
      <c r="AM37" s="43">
        <v>7.0000000000000007E-2</v>
      </c>
      <c r="AO37" s="44">
        <v>0.08</v>
      </c>
      <c r="AP37" s="43">
        <v>0.08</v>
      </c>
      <c r="AR37" s="44">
        <v>0.1</v>
      </c>
      <c r="AS37" s="43">
        <v>0.08</v>
      </c>
      <c r="AU37" s="74">
        <f t="shared" si="4"/>
        <v>1.5</v>
      </c>
      <c r="AV37" s="74">
        <f t="shared" si="4"/>
        <v>1.40625</v>
      </c>
      <c r="AX37" s="74">
        <f t="shared" si="5"/>
        <v>5.25</v>
      </c>
      <c r="AY37" s="74">
        <f t="shared" si="5"/>
        <v>4.0909090909090908</v>
      </c>
      <c r="BA37" s="50">
        <v>65</v>
      </c>
      <c r="BB37" s="51">
        <v>55</v>
      </c>
    </row>
    <row r="38" spans="1:54">
      <c r="A38">
        <v>23</v>
      </c>
      <c r="B38" s="44">
        <v>-21.9</v>
      </c>
      <c r="C38" s="43">
        <v>-21.2</v>
      </c>
      <c r="E38" s="7">
        <v>-4.2</v>
      </c>
      <c r="F38" s="7">
        <v>-5</v>
      </c>
      <c r="H38" s="7">
        <v>87</v>
      </c>
      <c r="I38" s="7">
        <v>68</v>
      </c>
      <c r="K38" s="7">
        <v>-1.2</v>
      </c>
      <c r="L38" s="7">
        <v>-1.2</v>
      </c>
      <c r="N38" s="7">
        <v>2</v>
      </c>
      <c r="O38" s="7">
        <v>2.1</v>
      </c>
      <c r="Q38" s="7">
        <v>0.5</v>
      </c>
      <c r="R38" s="7">
        <v>0.7</v>
      </c>
      <c r="T38" s="7">
        <v>56</v>
      </c>
      <c r="U38" s="7">
        <v>51</v>
      </c>
      <c r="W38" s="44">
        <v>0.78</v>
      </c>
      <c r="X38" s="43">
        <v>0.69</v>
      </c>
      <c r="Z38" s="45">
        <v>0.45</v>
      </c>
      <c r="AA38" s="48">
        <v>0.34</v>
      </c>
      <c r="AC38" s="45">
        <v>201</v>
      </c>
      <c r="AD38" s="48">
        <v>228</v>
      </c>
      <c r="AE38" s="73"/>
      <c r="AF38" s="45">
        <v>25</v>
      </c>
      <c r="AG38" s="48">
        <v>20.399999999999999</v>
      </c>
      <c r="AI38" s="44">
        <v>0.15</v>
      </c>
      <c r="AJ38" s="43">
        <v>0.14000000000000001</v>
      </c>
      <c r="AL38" s="44">
        <v>0.06</v>
      </c>
      <c r="AM38" s="43">
        <v>0.06</v>
      </c>
      <c r="AO38" s="44">
        <v>0.1</v>
      </c>
      <c r="AP38" s="43">
        <v>0.1</v>
      </c>
      <c r="AR38" s="44">
        <v>0.09</v>
      </c>
      <c r="AS38" s="43">
        <v>0.1</v>
      </c>
      <c r="AU38" s="74">
        <f t="shared" si="4"/>
        <v>1.7333333333333334</v>
      </c>
      <c r="AV38" s="74">
        <f t="shared" si="4"/>
        <v>2.0294117647058822</v>
      </c>
      <c r="AX38" s="74">
        <f t="shared" si="5"/>
        <v>5.2</v>
      </c>
      <c r="AY38" s="74">
        <f t="shared" si="5"/>
        <v>4.9285714285714279</v>
      </c>
      <c r="BA38" s="50">
        <v>55</v>
      </c>
      <c r="BB38" s="51">
        <v>57</v>
      </c>
    </row>
    <row r="39" spans="1:54">
      <c r="A39">
        <v>24</v>
      </c>
      <c r="B39" s="44">
        <v>-18.3</v>
      </c>
      <c r="C39" s="43">
        <v>-15.7</v>
      </c>
      <c r="E39" s="7">
        <v>-4.16</v>
      </c>
      <c r="F39" s="7">
        <v>-4.2</v>
      </c>
      <c r="H39" s="7">
        <v>117</v>
      </c>
      <c r="I39" s="7">
        <v>47</v>
      </c>
      <c r="K39" s="7">
        <v>-0.9</v>
      </c>
      <c r="L39" s="7">
        <v>-1</v>
      </c>
      <c r="N39" s="7">
        <v>1.4</v>
      </c>
      <c r="O39" s="7">
        <v>1.6</v>
      </c>
      <c r="Q39" s="7">
        <v>0.5</v>
      </c>
      <c r="R39" s="7">
        <v>0.6</v>
      </c>
      <c r="T39" s="7">
        <v>57</v>
      </c>
      <c r="U39" s="7">
        <v>60</v>
      </c>
      <c r="W39" s="44">
        <v>0.99</v>
      </c>
      <c r="X39" s="43">
        <v>0.76</v>
      </c>
      <c r="Z39" s="45">
        <v>0.42</v>
      </c>
      <c r="AA39" s="48">
        <v>0.4</v>
      </c>
      <c r="AC39" s="45">
        <v>236</v>
      </c>
      <c r="AD39" s="48">
        <v>170</v>
      </c>
      <c r="AE39" s="73"/>
      <c r="AF39" s="45">
        <v>20.6</v>
      </c>
      <c r="AG39" s="48">
        <v>17.100000000000001</v>
      </c>
      <c r="AI39" s="44">
        <v>0.15</v>
      </c>
      <c r="AJ39" s="43" t="s">
        <v>46</v>
      </c>
      <c r="AL39" s="44">
        <v>0.05</v>
      </c>
      <c r="AM39" s="43">
        <v>0.05</v>
      </c>
      <c r="AO39" s="44">
        <v>0.09</v>
      </c>
      <c r="AP39" s="43">
        <v>0.06</v>
      </c>
      <c r="AR39" s="44">
        <v>0.1</v>
      </c>
      <c r="AS39" s="43">
        <v>0.08</v>
      </c>
      <c r="AU39" s="74">
        <f t="shared" si="4"/>
        <v>2.3571428571428572</v>
      </c>
      <c r="AV39" s="74">
        <f t="shared" si="4"/>
        <v>1.9</v>
      </c>
      <c r="AX39" s="74">
        <f t="shared" si="5"/>
        <v>6.6000000000000005</v>
      </c>
      <c r="AY39" s="74"/>
      <c r="BA39" s="50">
        <v>56</v>
      </c>
      <c r="BB39" s="51">
        <v>62</v>
      </c>
    </row>
    <row r="40" spans="1:54">
      <c r="A40">
        <v>25</v>
      </c>
      <c r="B40" s="44">
        <v>-21.8</v>
      </c>
      <c r="C40" s="43">
        <v>-17.7</v>
      </c>
      <c r="E40" s="7">
        <v>-4.7</v>
      </c>
      <c r="F40" s="7">
        <v>-2.8</v>
      </c>
      <c r="H40" s="7">
        <v>102</v>
      </c>
      <c r="I40" s="7">
        <v>79</v>
      </c>
      <c r="K40" s="7">
        <v>-0.95</v>
      </c>
      <c r="L40" s="7">
        <v>-1</v>
      </c>
      <c r="N40" s="7">
        <v>2</v>
      </c>
      <c r="O40" s="7">
        <v>2.1</v>
      </c>
      <c r="Q40" s="7">
        <v>0.55000000000000004</v>
      </c>
      <c r="R40" s="7">
        <v>0.4</v>
      </c>
      <c r="T40" s="7">
        <v>56</v>
      </c>
      <c r="U40" s="7">
        <v>58</v>
      </c>
      <c r="W40" s="44">
        <v>0.77</v>
      </c>
      <c r="X40" s="43">
        <v>0.68</v>
      </c>
      <c r="Z40" s="45">
        <v>0.42</v>
      </c>
      <c r="AA40" s="48">
        <v>0.28999999999999998</v>
      </c>
      <c r="AC40" s="45">
        <v>181</v>
      </c>
      <c r="AD40" s="48">
        <v>237</v>
      </c>
      <c r="AE40" s="73"/>
      <c r="AF40" s="45">
        <v>33.799999999999997</v>
      </c>
      <c r="AG40" s="48">
        <v>20.2</v>
      </c>
      <c r="AI40" s="44">
        <v>0.14000000000000001</v>
      </c>
      <c r="AJ40" s="43">
        <v>0.11</v>
      </c>
      <c r="AL40" s="44">
        <v>0.04</v>
      </c>
      <c r="AM40" s="43">
        <v>0.04</v>
      </c>
      <c r="AO40" s="44">
        <v>7.0000000000000007E-2</v>
      </c>
      <c r="AP40" s="43">
        <v>7.0000000000000007E-2</v>
      </c>
      <c r="AR40" s="44">
        <v>0.09</v>
      </c>
      <c r="AS40" s="43">
        <v>7.0000000000000007E-2</v>
      </c>
      <c r="AU40" s="74">
        <f t="shared" si="4"/>
        <v>1.8333333333333335</v>
      </c>
      <c r="AV40" s="74">
        <f t="shared" si="4"/>
        <v>2.3448275862068968</v>
      </c>
      <c r="AX40" s="74">
        <f t="shared" si="5"/>
        <v>5.5</v>
      </c>
      <c r="AY40" s="74">
        <f t="shared" si="5"/>
        <v>6.1818181818181825</v>
      </c>
      <c r="BA40" s="50">
        <v>40</v>
      </c>
      <c r="BB40" s="51">
        <v>48</v>
      </c>
    </row>
    <row r="41" spans="1:54">
      <c r="A41">
        <v>26</v>
      </c>
      <c r="B41" s="44">
        <v>-19.399999999999999</v>
      </c>
      <c r="C41" s="43">
        <v>-17.600000000000001</v>
      </c>
      <c r="E41" s="7">
        <v>-2.8</v>
      </c>
      <c r="F41" s="7">
        <v>-4.4000000000000004</v>
      </c>
      <c r="H41" s="7">
        <v>122</v>
      </c>
      <c r="I41" s="7">
        <v>108</v>
      </c>
      <c r="K41" s="7">
        <v>-1.2</v>
      </c>
      <c r="L41" s="7">
        <v>-1.2</v>
      </c>
      <c r="N41" s="7">
        <v>1.6</v>
      </c>
      <c r="O41" s="7">
        <v>1.2</v>
      </c>
      <c r="Q41" s="7">
        <v>0.45</v>
      </c>
      <c r="R41" s="7">
        <v>0.5</v>
      </c>
      <c r="T41" s="7">
        <v>54</v>
      </c>
      <c r="U41" s="7">
        <v>56</v>
      </c>
      <c r="W41" s="44">
        <v>0.77</v>
      </c>
      <c r="X41" s="43">
        <v>0.64</v>
      </c>
      <c r="Z41" s="45">
        <v>0.51</v>
      </c>
      <c r="AA41" s="48">
        <v>0.49</v>
      </c>
      <c r="AC41" s="45">
        <v>209</v>
      </c>
      <c r="AD41" s="48">
        <v>224</v>
      </c>
      <c r="AE41" s="73"/>
      <c r="AF41" s="45">
        <v>24</v>
      </c>
      <c r="AG41" s="48">
        <v>10.9</v>
      </c>
      <c r="AI41" s="44">
        <v>0.18</v>
      </c>
      <c r="AJ41" s="43">
        <v>0.15</v>
      </c>
      <c r="AL41" s="44">
        <v>0.09</v>
      </c>
      <c r="AM41" s="43">
        <v>7.0000000000000007E-2</v>
      </c>
      <c r="AO41" s="44">
        <v>0.11</v>
      </c>
      <c r="AP41" s="43">
        <v>0.1</v>
      </c>
      <c r="AR41" s="44">
        <v>0.1</v>
      </c>
      <c r="AS41" s="43">
        <v>0.1</v>
      </c>
      <c r="AU41" s="74">
        <f t="shared" si="4"/>
        <v>1.5098039215686274</v>
      </c>
      <c r="AV41" s="74">
        <f t="shared" si="4"/>
        <v>1.306122448979592</v>
      </c>
      <c r="AX41" s="74">
        <f t="shared" si="5"/>
        <v>4.2777777777777777</v>
      </c>
      <c r="AY41" s="74">
        <f t="shared" si="5"/>
        <v>4.2666666666666666</v>
      </c>
      <c r="BA41" s="50">
        <v>70</v>
      </c>
      <c r="BB41" s="51">
        <v>69</v>
      </c>
    </row>
    <row r="42" spans="1:54">
      <c r="A42">
        <v>27</v>
      </c>
      <c r="B42" s="44">
        <v>-19.2</v>
      </c>
      <c r="C42" s="43">
        <v>-20</v>
      </c>
      <c r="E42" s="7">
        <v>-4.5</v>
      </c>
      <c r="F42" s="7">
        <v>-5.2</v>
      </c>
      <c r="H42" s="7">
        <v>144</v>
      </c>
      <c r="I42" s="7">
        <v>81</v>
      </c>
      <c r="K42" s="7">
        <v>-0.9</v>
      </c>
      <c r="L42" s="7">
        <v>-1.2</v>
      </c>
      <c r="N42" s="7">
        <v>1.4</v>
      </c>
      <c r="O42" s="7">
        <v>1</v>
      </c>
      <c r="Q42" s="7">
        <v>0.5</v>
      </c>
      <c r="R42" s="7">
        <v>0.6</v>
      </c>
      <c r="T42" s="7">
        <v>58</v>
      </c>
      <c r="U42" s="7">
        <v>64</v>
      </c>
      <c r="W42" s="44">
        <v>0.72</v>
      </c>
      <c r="X42" s="43">
        <v>0.57999999999999996</v>
      </c>
      <c r="Z42" s="45">
        <v>0.44</v>
      </c>
      <c r="AA42" s="48">
        <v>0.3</v>
      </c>
      <c r="AC42" s="61">
        <v>179</v>
      </c>
      <c r="AD42" s="48">
        <v>161</v>
      </c>
      <c r="AE42" s="73"/>
      <c r="AF42" s="61">
        <v>16</v>
      </c>
      <c r="AG42" s="48">
        <v>11.2</v>
      </c>
      <c r="AI42" s="44">
        <v>0.12</v>
      </c>
      <c r="AJ42" s="43">
        <v>0.09</v>
      </c>
      <c r="AL42" s="62">
        <v>7.0000000000000007E-2</v>
      </c>
      <c r="AM42" s="43">
        <v>0.05</v>
      </c>
      <c r="AO42" s="62">
        <v>0.08</v>
      </c>
      <c r="AP42" s="43">
        <v>0.08</v>
      </c>
      <c r="AR42" s="62">
        <v>0.1</v>
      </c>
      <c r="AS42" s="43">
        <v>7.0000000000000007E-2</v>
      </c>
      <c r="AU42" s="74">
        <f t="shared" si="4"/>
        <v>1.6363636363636362</v>
      </c>
      <c r="AV42" s="74">
        <f t="shared" si="4"/>
        <v>1.9333333333333333</v>
      </c>
      <c r="AX42" s="74">
        <f t="shared" si="5"/>
        <v>6</v>
      </c>
      <c r="AY42" s="74">
        <f t="shared" si="5"/>
        <v>6.4444444444444446</v>
      </c>
      <c r="BA42" s="50">
        <v>59</v>
      </c>
      <c r="BB42" s="51">
        <v>48</v>
      </c>
    </row>
    <row r="43" spans="1:54">
      <c r="A43">
        <v>28</v>
      </c>
      <c r="B43" s="44">
        <v>-18.3</v>
      </c>
      <c r="C43" s="43">
        <v>-16.7</v>
      </c>
      <c r="E43" s="7">
        <v>-3.1</v>
      </c>
      <c r="F43" s="7">
        <v>-2.7</v>
      </c>
      <c r="H43" s="7">
        <v>84</v>
      </c>
      <c r="I43" s="7">
        <v>76</v>
      </c>
      <c r="K43" s="7">
        <v>-0.85</v>
      </c>
      <c r="L43" s="7">
        <v>-0.85</v>
      </c>
      <c r="N43" s="7">
        <v>1.6</v>
      </c>
      <c r="O43" s="7">
        <v>1.5</v>
      </c>
      <c r="Q43" s="7">
        <v>0.4</v>
      </c>
      <c r="R43" s="7">
        <v>0.4</v>
      </c>
      <c r="T43" s="7">
        <v>58</v>
      </c>
      <c r="U43" s="7">
        <v>52</v>
      </c>
      <c r="W43" s="44">
        <v>0.78</v>
      </c>
      <c r="X43" s="43">
        <v>0.73</v>
      </c>
      <c r="Z43" s="45">
        <v>0.3</v>
      </c>
      <c r="AA43" s="48" t="s">
        <v>46</v>
      </c>
      <c r="AC43" s="45">
        <v>203</v>
      </c>
      <c r="AD43" s="48">
        <v>187</v>
      </c>
      <c r="AE43" s="73"/>
      <c r="AF43" s="45">
        <v>27.1</v>
      </c>
      <c r="AG43" s="48">
        <v>22.5</v>
      </c>
      <c r="AI43" s="44">
        <v>0.16</v>
      </c>
      <c r="AJ43" s="43">
        <v>0.12</v>
      </c>
      <c r="AL43" s="44">
        <v>0.05</v>
      </c>
      <c r="AM43" s="43">
        <v>0.05</v>
      </c>
      <c r="AO43" s="44">
        <v>0.09</v>
      </c>
      <c r="AP43" s="43">
        <v>0.08</v>
      </c>
      <c r="AR43" s="44">
        <v>0.1</v>
      </c>
      <c r="AS43" s="43">
        <v>0.08</v>
      </c>
      <c r="AU43" s="74">
        <f t="shared" si="4"/>
        <v>2.6</v>
      </c>
      <c r="AV43" s="74"/>
      <c r="AX43" s="74">
        <f t="shared" si="5"/>
        <v>4.875</v>
      </c>
      <c r="AY43" s="74">
        <f t="shared" si="5"/>
        <v>6.083333333333333</v>
      </c>
      <c r="BA43" s="50">
        <v>50</v>
      </c>
      <c r="BB43" s="51">
        <v>59</v>
      </c>
    </row>
    <row r="44" spans="1:54">
      <c r="A44">
        <v>29</v>
      </c>
      <c r="B44" s="44">
        <v>-20.3</v>
      </c>
      <c r="C44" s="43">
        <v>-18.8</v>
      </c>
      <c r="E44" s="7"/>
      <c r="F44" s="7"/>
      <c r="H44" s="7">
        <v>93</v>
      </c>
      <c r="I44" s="7">
        <v>92</v>
      </c>
      <c r="K44" s="7"/>
      <c r="L44" s="7"/>
      <c r="N44" s="7"/>
      <c r="O44" s="7"/>
      <c r="Q44" s="7"/>
      <c r="R44" s="7"/>
      <c r="T44" s="7">
        <v>52</v>
      </c>
      <c r="U44" s="7">
        <v>61</v>
      </c>
      <c r="W44" s="44">
        <v>0.91</v>
      </c>
      <c r="X44" s="43">
        <v>0.65</v>
      </c>
      <c r="Z44" s="45">
        <v>0.35</v>
      </c>
      <c r="AA44" s="48">
        <v>0.43</v>
      </c>
      <c r="AC44" s="45">
        <v>231</v>
      </c>
      <c r="AD44" s="48">
        <v>275</v>
      </c>
      <c r="AE44" s="73"/>
      <c r="AF44" s="45">
        <v>23.1</v>
      </c>
      <c r="AG44" s="48">
        <v>19.899999999999999</v>
      </c>
      <c r="AI44" s="44">
        <v>0.16</v>
      </c>
      <c r="AJ44" s="43">
        <v>0.11</v>
      </c>
      <c r="AL44" s="44">
        <v>0.06</v>
      </c>
      <c r="AM44" s="43">
        <v>0.06</v>
      </c>
      <c r="AO44" s="44">
        <v>0.11</v>
      </c>
      <c r="AP44" s="43">
        <v>0.1</v>
      </c>
      <c r="AR44" s="44">
        <v>0.13</v>
      </c>
      <c r="AS44" s="43">
        <v>0.1</v>
      </c>
      <c r="AU44" s="74">
        <f t="shared" si="4"/>
        <v>2.6</v>
      </c>
      <c r="AV44" s="74">
        <f t="shared" si="4"/>
        <v>1.5116279069767442</v>
      </c>
      <c r="AX44" s="74">
        <f t="shared" si="5"/>
        <v>5.6875</v>
      </c>
      <c r="AY44" s="74">
        <f t="shared" si="5"/>
        <v>5.9090909090909092</v>
      </c>
      <c r="BA44" s="50">
        <v>57</v>
      </c>
      <c r="BB44" s="51">
        <v>52</v>
      </c>
    </row>
    <row r="45" spans="1:54">
      <c r="A45">
        <v>30</v>
      </c>
      <c r="B45" s="44">
        <v>-22.1</v>
      </c>
      <c r="C45" s="43">
        <v>-22.9</v>
      </c>
      <c r="E45" s="7">
        <v>-4.7</v>
      </c>
      <c r="F45" s="7">
        <v>-5.3</v>
      </c>
      <c r="H45" s="7"/>
      <c r="I45" s="7"/>
      <c r="K45" s="7">
        <v>-1.2</v>
      </c>
      <c r="L45" s="7">
        <v>-1.2</v>
      </c>
      <c r="N45" s="7">
        <v>2.1</v>
      </c>
      <c r="O45" s="7">
        <v>2.4</v>
      </c>
      <c r="Q45" s="7">
        <v>0.6</v>
      </c>
      <c r="R45" s="7">
        <v>0.5</v>
      </c>
      <c r="T45" s="7"/>
      <c r="U45" s="7"/>
      <c r="W45" s="44">
        <v>1.05</v>
      </c>
      <c r="X45" s="43">
        <v>0.71</v>
      </c>
      <c r="Z45" s="45">
        <v>0.32</v>
      </c>
      <c r="AA45" s="48">
        <v>0.37</v>
      </c>
      <c r="AC45" s="45">
        <v>175</v>
      </c>
      <c r="AD45" s="48">
        <v>124</v>
      </c>
      <c r="AE45" s="73"/>
      <c r="AF45" s="45">
        <v>23.8</v>
      </c>
      <c r="AG45" s="48">
        <v>11.6</v>
      </c>
      <c r="AI45" s="44">
        <v>0.16</v>
      </c>
      <c r="AJ45" s="43">
        <v>0.13</v>
      </c>
      <c r="AL45" s="44">
        <v>0.06</v>
      </c>
      <c r="AM45" s="43">
        <v>0.06</v>
      </c>
      <c r="AO45" s="44">
        <v>0.11</v>
      </c>
      <c r="AP45" s="43">
        <v>0.11</v>
      </c>
      <c r="AR45" s="44">
        <v>0.13</v>
      </c>
      <c r="AS45" s="43">
        <v>0.1</v>
      </c>
      <c r="AU45" s="74">
        <f t="shared" si="4"/>
        <v>3.28125</v>
      </c>
      <c r="AV45" s="74">
        <f t="shared" si="4"/>
        <v>1.9189189189189189</v>
      </c>
      <c r="AX45" s="74">
        <f t="shared" si="5"/>
        <v>6.5625</v>
      </c>
      <c r="AY45" s="74">
        <f t="shared" si="5"/>
        <v>5.4615384615384608</v>
      </c>
      <c r="BA45" s="50">
        <v>60</v>
      </c>
      <c r="BB45" s="51">
        <v>59</v>
      </c>
    </row>
    <row r="46" spans="1:54">
      <c r="A46">
        <v>31</v>
      </c>
      <c r="B46" s="44">
        <v>-22.6</v>
      </c>
      <c r="C46" s="43">
        <v>-21.6</v>
      </c>
      <c r="E46" s="7">
        <v>-4.8</v>
      </c>
      <c r="F46" s="7">
        <v>-4.7</v>
      </c>
      <c r="H46" s="7">
        <v>89</v>
      </c>
      <c r="I46" s="7">
        <v>81</v>
      </c>
      <c r="K46" s="7">
        <v>-1.2</v>
      </c>
      <c r="L46" s="7">
        <v>-1.1000000000000001</v>
      </c>
      <c r="N46" s="7">
        <v>1.7</v>
      </c>
      <c r="O46" s="7">
        <v>1.6</v>
      </c>
      <c r="Q46" s="7">
        <v>0.6</v>
      </c>
      <c r="R46" s="7">
        <v>0.7</v>
      </c>
      <c r="T46" s="7">
        <v>63</v>
      </c>
      <c r="U46" s="7">
        <v>59</v>
      </c>
      <c r="W46" s="44">
        <v>0.81</v>
      </c>
      <c r="X46" s="43">
        <v>0.7</v>
      </c>
      <c r="Z46" s="45">
        <v>0.47</v>
      </c>
      <c r="AA46" s="48">
        <v>0.44</v>
      </c>
      <c r="AC46" s="45">
        <v>204</v>
      </c>
      <c r="AD46" s="48">
        <v>219</v>
      </c>
      <c r="AE46" s="73"/>
      <c r="AF46" s="45">
        <v>21.4</v>
      </c>
      <c r="AG46" s="48">
        <v>20.3</v>
      </c>
      <c r="AI46" s="44">
        <v>0.12</v>
      </c>
      <c r="AJ46" s="43">
        <v>0.11</v>
      </c>
      <c r="AL46" s="44">
        <v>0.05</v>
      </c>
      <c r="AM46" s="43">
        <v>0.05</v>
      </c>
      <c r="AO46" s="44">
        <v>0.09</v>
      </c>
      <c r="AP46" s="43" t="s">
        <v>46</v>
      </c>
      <c r="AR46" s="44">
        <v>0.13</v>
      </c>
      <c r="AS46" s="43">
        <v>0.09</v>
      </c>
      <c r="AU46" s="74">
        <f t="shared" si="4"/>
        <v>1.7234042553191491</v>
      </c>
      <c r="AV46" s="74">
        <f t="shared" si="4"/>
        <v>1.5909090909090908</v>
      </c>
      <c r="AX46" s="74">
        <f t="shared" si="5"/>
        <v>6.7500000000000009</v>
      </c>
      <c r="AY46" s="74">
        <f t="shared" si="5"/>
        <v>6.3636363636363633</v>
      </c>
      <c r="BA46" s="50">
        <v>68</v>
      </c>
      <c r="BB46" s="51">
        <v>60</v>
      </c>
    </row>
    <row r="47" spans="1:54">
      <c r="A47">
        <v>32</v>
      </c>
      <c r="B47" s="44">
        <v>-18.399999999999999</v>
      </c>
      <c r="C47" s="43">
        <v>-14.2</v>
      </c>
      <c r="E47" s="7">
        <v>-4</v>
      </c>
      <c r="F47" s="7">
        <v>-3.3</v>
      </c>
      <c r="H47" s="7">
        <v>104</v>
      </c>
      <c r="I47" s="7">
        <v>104</v>
      </c>
      <c r="K47" s="7">
        <v>-1.05</v>
      </c>
      <c r="L47" s="7">
        <v>-0.8</v>
      </c>
      <c r="N47" s="7">
        <v>1.7</v>
      </c>
      <c r="O47" s="7">
        <v>0.9</v>
      </c>
      <c r="Q47" s="7">
        <v>0.5</v>
      </c>
      <c r="R47" s="7">
        <v>0.4</v>
      </c>
      <c r="T47" s="7">
        <v>49</v>
      </c>
      <c r="U47" s="7">
        <v>47</v>
      </c>
      <c r="W47" s="44">
        <v>0.74</v>
      </c>
      <c r="X47" s="43">
        <v>0.64</v>
      </c>
      <c r="Z47" s="45">
        <v>0.45</v>
      </c>
      <c r="AA47" s="48">
        <v>0.47</v>
      </c>
      <c r="AC47" s="45">
        <v>284</v>
      </c>
      <c r="AD47" s="48">
        <v>190</v>
      </c>
      <c r="AE47" s="73"/>
      <c r="AF47" s="45">
        <v>25.1</v>
      </c>
      <c r="AG47" s="48">
        <v>20.9</v>
      </c>
      <c r="AI47" s="44">
        <v>0.16</v>
      </c>
      <c r="AJ47" s="43">
        <v>0.13</v>
      </c>
      <c r="AL47" s="44">
        <v>0.05</v>
      </c>
      <c r="AM47" s="43">
        <v>0.05</v>
      </c>
      <c r="AO47" s="44">
        <v>0.1</v>
      </c>
      <c r="AP47" s="43">
        <v>0.1</v>
      </c>
      <c r="AR47" s="44">
        <v>0.11</v>
      </c>
      <c r="AS47" s="43">
        <v>0.09</v>
      </c>
      <c r="AU47" s="74">
        <f t="shared" si="4"/>
        <v>1.6444444444444444</v>
      </c>
      <c r="AV47" s="74">
        <f t="shared" si="4"/>
        <v>1.3617021276595747</v>
      </c>
      <c r="AX47" s="74">
        <f t="shared" si="5"/>
        <v>4.625</v>
      </c>
      <c r="AY47" s="74">
        <f t="shared" si="5"/>
        <v>4.9230769230769234</v>
      </c>
      <c r="BA47" s="50">
        <v>64</v>
      </c>
      <c r="BB47" s="51">
        <v>60</v>
      </c>
    </row>
    <row r="48" spans="1:54">
      <c r="A48">
        <v>33</v>
      </c>
      <c r="B48" s="44">
        <v>-18.5</v>
      </c>
      <c r="C48" s="43">
        <v>-19.8</v>
      </c>
      <c r="E48" s="7"/>
      <c r="F48" s="7"/>
      <c r="H48" s="7">
        <v>93</v>
      </c>
      <c r="I48" s="7">
        <v>75</v>
      </c>
      <c r="K48" s="7"/>
      <c r="L48" s="7"/>
      <c r="N48" s="7"/>
      <c r="O48" s="7"/>
      <c r="Q48" s="7"/>
      <c r="R48" s="7"/>
      <c r="T48" s="7">
        <v>60</v>
      </c>
      <c r="U48" s="7">
        <v>53</v>
      </c>
      <c r="W48" s="44">
        <v>0.82</v>
      </c>
      <c r="X48" s="43">
        <v>0.64</v>
      </c>
      <c r="Z48" s="45">
        <v>0.22</v>
      </c>
      <c r="AA48" s="48">
        <v>0.21</v>
      </c>
      <c r="AC48" s="45">
        <v>247</v>
      </c>
      <c r="AD48" s="48">
        <v>256</v>
      </c>
      <c r="AE48" s="73"/>
      <c r="AF48" s="45">
        <v>20.3</v>
      </c>
      <c r="AG48" s="48" t="s">
        <v>46</v>
      </c>
      <c r="AI48" s="44">
        <v>0.17</v>
      </c>
      <c r="AJ48" s="43">
        <v>0.16</v>
      </c>
      <c r="AL48" s="44">
        <v>0.04</v>
      </c>
      <c r="AM48" s="43">
        <v>0.04</v>
      </c>
      <c r="AO48" s="44">
        <v>0.09</v>
      </c>
      <c r="AP48" s="43">
        <v>0.08</v>
      </c>
      <c r="AR48" s="44">
        <v>0.1</v>
      </c>
      <c r="AS48" s="43">
        <v>0.09</v>
      </c>
      <c r="AU48" s="74">
        <f t="shared" si="4"/>
        <v>3.7272727272727271</v>
      </c>
      <c r="AV48" s="74">
        <f t="shared" si="4"/>
        <v>3.0476190476190479</v>
      </c>
      <c r="AX48" s="74">
        <f t="shared" si="5"/>
        <v>4.8235294117647056</v>
      </c>
      <c r="AY48" s="74">
        <f t="shared" si="5"/>
        <v>4</v>
      </c>
      <c r="BA48" s="50">
        <v>59</v>
      </c>
      <c r="BB48" s="51">
        <v>53</v>
      </c>
    </row>
    <row r="49" spans="1:54">
      <c r="A49">
        <v>34</v>
      </c>
      <c r="B49" s="44">
        <v>-20.6</v>
      </c>
      <c r="C49" s="43">
        <v>-21</v>
      </c>
      <c r="E49" s="7">
        <v>-5</v>
      </c>
      <c r="F49" s="7">
        <v>-5</v>
      </c>
      <c r="H49" s="7">
        <v>101</v>
      </c>
      <c r="I49" s="7">
        <v>98</v>
      </c>
      <c r="K49" s="7">
        <v>-1</v>
      </c>
      <c r="L49" s="7">
        <v>-1</v>
      </c>
      <c r="N49" s="7">
        <v>1.6</v>
      </c>
      <c r="O49" s="7">
        <v>1.8</v>
      </c>
      <c r="Q49" s="7">
        <v>0.6</v>
      </c>
      <c r="R49" s="7">
        <v>0.6</v>
      </c>
      <c r="T49" s="7">
        <v>57</v>
      </c>
      <c r="U49" s="7">
        <v>56</v>
      </c>
      <c r="W49" s="44">
        <v>0.96</v>
      </c>
      <c r="X49" s="43">
        <v>0.91</v>
      </c>
      <c r="Z49" s="45">
        <v>0.41</v>
      </c>
      <c r="AA49" s="48">
        <v>0.43</v>
      </c>
      <c r="AC49" s="45">
        <v>134</v>
      </c>
      <c r="AD49" s="48">
        <v>165</v>
      </c>
      <c r="AE49" s="73"/>
      <c r="AF49" s="45">
        <v>28.4</v>
      </c>
      <c r="AG49" s="48">
        <v>27.2</v>
      </c>
      <c r="AI49" s="44">
        <v>0.15</v>
      </c>
      <c r="AJ49" s="43">
        <v>0.14000000000000001</v>
      </c>
      <c r="AL49" s="44">
        <v>0.06</v>
      </c>
      <c r="AM49" s="43">
        <v>0.06</v>
      </c>
      <c r="AO49" s="44">
        <v>0.09</v>
      </c>
      <c r="AP49" s="43">
        <v>0.1</v>
      </c>
      <c r="AR49" s="44">
        <v>0.1</v>
      </c>
      <c r="AS49" s="43">
        <v>0.11</v>
      </c>
      <c r="AU49" s="74">
        <f t="shared" si="4"/>
        <v>2.3414634146341462</v>
      </c>
      <c r="AV49" s="74">
        <f t="shared" si="4"/>
        <v>2.1162790697674421</v>
      </c>
      <c r="AX49" s="74">
        <f t="shared" si="5"/>
        <v>6.4</v>
      </c>
      <c r="AY49" s="74">
        <f t="shared" si="5"/>
        <v>6.5</v>
      </c>
      <c r="BA49" s="50">
        <v>62</v>
      </c>
      <c r="BB49" s="51">
        <v>64</v>
      </c>
    </row>
    <row r="50" spans="1:54">
      <c r="A50">
        <v>35</v>
      </c>
      <c r="B50" s="44">
        <v>-18.899999999999999</v>
      </c>
      <c r="C50" s="43">
        <v>-18.8</v>
      </c>
      <c r="E50" s="7">
        <v>-3.9</v>
      </c>
      <c r="F50" s="7">
        <v>-3.9</v>
      </c>
      <c r="H50" s="7">
        <v>89</v>
      </c>
      <c r="I50" s="7">
        <v>83</v>
      </c>
      <c r="K50" s="7">
        <v>-1</v>
      </c>
      <c r="L50" s="7">
        <v>-0.9</v>
      </c>
      <c r="N50" s="7">
        <v>1.5</v>
      </c>
      <c r="O50" s="7">
        <v>1.9</v>
      </c>
      <c r="Q50" s="7">
        <v>0.5</v>
      </c>
      <c r="R50" s="7">
        <v>0.6</v>
      </c>
      <c r="T50" s="7">
        <v>55</v>
      </c>
      <c r="U50" s="7">
        <v>53</v>
      </c>
      <c r="W50" s="44">
        <v>0.93</v>
      </c>
      <c r="X50" s="43">
        <v>0.77</v>
      </c>
      <c r="Z50" s="45" t="s">
        <v>46</v>
      </c>
      <c r="AA50" s="48">
        <v>0.66</v>
      </c>
      <c r="AC50" s="45">
        <v>234</v>
      </c>
      <c r="AD50" s="48">
        <v>203</v>
      </c>
      <c r="AE50" s="73"/>
      <c r="AF50" s="45">
        <v>22.7</v>
      </c>
      <c r="AG50" s="48" t="s">
        <v>46</v>
      </c>
      <c r="AI50" s="44">
        <v>0.13</v>
      </c>
      <c r="AJ50" s="43">
        <v>0.08</v>
      </c>
      <c r="AL50" s="44">
        <v>0.06</v>
      </c>
      <c r="AM50" s="43">
        <v>0.05</v>
      </c>
      <c r="AO50" s="44">
        <v>0.09</v>
      </c>
      <c r="AP50" s="43">
        <v>7.0000000000000007E-2</v>
      </c>
      <c r="AR50" s="44">
        <v>0.12</v>
      </c>
      <c r="AS50" s="43">
        <v>0.09</v>
      </c>
      <c r="AU50" s="74"/>
      <c r="AV50" s="74">
        <f t="shared" si="4"/>
        <v>1.1666666666666667</v>
      </c>
      <c r="AX50" s="74">
        <f t="shared" si="5"/>
        <v>7.1538461538461542</v>
      </c>
      <c r="AY50" s="74">
        <f t="shared" si="5"/>
        <v>9.625</v>
      </c>
      <c r="BA50" s="50">
        <v>66</v>
      </c>
      <c r="BB50" s="51">
        <v>63</v>
      </c>
    </row>
    <row r="51" spans="1:54">
      <c r="A51">
        <v>36</v>
      </c>
      <c r="B51" s="44"/>
      <c r="C51" s="43"/>
      <c r="E51" s="7"/>
      <c r="F51" s="7"/>
      <c r="H51" s="7">
        <v>89</v>
      </c>
      <c r="I51" s="7">
        <v>48</v>
      </c>
      <c r="K51" s="7"/>
      <c r="L51" s="7"/>
      <c r="N51" s="7"/>
      <c r="O51" s="7"/>
      <c r="Q51" s="7"/>
      <c r="R51" s="7"/>
      <c r="T51" s="7">
        <v>51</v>
      </c>
      <c r="U51" s="7">
        <v>47</v>
      </c>
      <c r="W51" s="44">
        <v>0.56000000000000005</v>
      </c>
      <c r="X51" s="43">
        <v>0.42</v>
      </c>
      <c r="Z51" s="45">
        <v>0.33</v>
      </c>
      <c r="AA51" s="48">
        <v>0.32</v>
      </c>
      <c r="AC51" s="45">
        <v>187</v>
      </c>
      <c r="AD51" s="48">
        <v>192</v>
      </c>
      <c r="AE51" s="73"/>
      <c r="AF51" s="45">
        <v>21.3</v>
      </c>
      <c r="AG51" s="48">
        <v>10.8</v>
      </c>
      <c r="AI51" s="44">
        <v>0.15</v>
      </c>
      <c r="AJ51" s="43">
        <v>0.12</v>
      </c>
      <c r="AL51" s="44">
        <v>0.05</v>
      </c>
      <c r="AM51" s="43">
        <v>0.04</v>
      </c>
      <c r="AO51" s="44">
        <v>0.1</v>
      </c>
      <c r="AP51" s="43">
        <v>0.08</v>
      </c>
      <c r="AR51" s="44">
        <v>0.12</v>
      </c>
      <c r="AS51" s="43">
        <v>0.06</v>
      </c>
      <c r="AU51" s="74">
        <f t="shared" si="4"/>
        <v>1.696969696969697</v>
      </c>
      <c r="AV51" s="74">
        <f t="shared" si="4"/>
        <v>1.3125</v>
      </c>
      <c r="AX51" s="74">
        <f t="shared" si="5"/>
        <v>3.7333333333333338</v>
      </c>
      <c r="AY51" s="74">
        <f t="shared" si="5"/>
        <v>3.5</v>
      </c>
      <c r="BA51" s="50">
        <v>57</v>
      </c>
      <c r="BB51" s="51">
        <v>61</v>
      </c>
    </row>
    <row r="52" spans="1:54">
      <c r="A52">
        <v>37</v>
      </c>
      <c r="B52" s="44"/>
      <c r="C52" s="43"/>
      <c r="E52" s="7">
        <v>-3.4</v>
      </c>
      <c r="F52" s="7">
        <v>-2</v>
      </c>
      <c r="H52" s="7">
        <v>120</v>
      </c>
      <c r="I52" s="7">
        <v>78</v>
      </c>
      <c r="K52" s="7">
        <v>-1.1000000000000001</v>
      </c>
      <c r="L52" s="7">
        <v>-0.8</v>
      </c>
      <c r="N52" s="7">
        <v>1.5</v>
      </c>
      <c r="O52" s="7">
        <v>0.7</v>
      </c>
      <c r="Q52" s="7">
        <v>0.4</v>
      </c>
      <c r="R52" s="7">
        <v>0.3</v>
      </c>
      <c r="T52" s="7">
        <v>58</v>
      </c>
      <c r="U52" s="7">
        <v>44</v>
      </c>
      <c r="W52" s="44">
        <v>0.73</v>
      </c>
      <c r="X52" s="43" t="s">
        <v>46</v>
      </c>
      <c r="Z52" s="45">
        <v>0.32</v>
      </c>
      <c r="AA52" s="48" t="s">
        <v>46</v>
      </c>
      <c r="AC52" s="45">
        <v>286</v>
      </c>
      <c r="AD52" s="48" t="s">
        <v>46</v>
      </c>
      <c r="AE52" s="73"/>
      <c r="AF52" s="45">
        <v>25.1</v>
      </c>
      <c r="AG52" s="48">
        <v>18.899999999999999</v>
      </c>
      <c r="AI52" s="44">
        <v>0.15</v>
      </c>
      <c r="AJ52" s="43">
        <v>0.13</v>
      </c>
      <c r="AL52" s="44">
        <v>0.06</v>
      </c>
      <c r="AM52" s="43">
        <v>0.05</v>
      </c>
      <c r="AO52" s="44">
        <v>0.13</v>
      </c>
      <c r="AP52" s="43">
        <v>0.08</v>
      </c>
      <c r="AR52" s="44">
        <v>0.08</v>
      </c>
      <c r="AS52" s="43">
        <v>0.1</v>
      </c>
      <c r="AU52" s="74">
        <f t="shared" si="4"/>
        <v>2.28125</v>
      </c>
      <c r="AV52" s="74"/>
      <c r="AX52" s="74">
        <f t="shared" si="5"/>
        <v>4.8666666666666671</v>
      </c>
      <c r="AY52" s="74"/>
      <c r="BA52" s="50">
        <v>46</v>
      </c>
      <c r="BB52" s="51">
        <v>53</v>
      </c>
    </row>
    <row r="53" spans="1:54">
      <c r="A53">
        <v>38</v>
      </c>
      <c r="B53" s="44"/>
      <c r="C53" s="43"/>
      <c r="E53" s="7">
        <v>-3.7</v>
      </c>
      <c r="F53" s="7">
        <v>-1.9</v>
      </c>
      <c r="H53" s="7">
        <v>83</v>
      </c>
      <c r="I53" s="7">
        <v>86</v>
      </c>
      <c r="K53" s="7">
        <v>-1</v>
      </c>
      <c r="L53" s="7">
        <v>-0.9</v>
      </c>
      <c r="N53" s="7">
        <v>1.8</v>
      </c>
      <c r="O53" s="7">
        <v>1.45</v>
      </c>
      <c r="Q53" s="7">
        <v>0.35</v>
      </c>
      <c r="R53" s="7">
        <v>0.25</v>
      </c>
      <c r="T53" s="7">
        <v>56</v>
      </c>
      <c r="U53" s="7">
        <v>56</v>
      </c>
      <c r="W53" s="44">
        <v>0.62</v>
      </c>
      <c r="X53" s="43" t="s">
        <v>45</v>
      </c>
      <c r="Z53" s="45">
        <v>0.36</v>
      </c>
      <c r="AA53" s="48" t="s">
        <v>45</v>
      </c>
      <c r="AC53" s="45">
        <v>253</v>
      </c>
      <c r="AD53" s="48" t="s">
        <v>45</v>
      </c>
      <c r="AE53" s="73"/>
      <c r="AF53" s="45">
        <v>22.7</v>
      </c>
      <c r="AG53" s="48">
        <v>21.7</v>
      </c>
      <c r="AI53" s="44">
        <v>0.15</v>
      </c>
      <c r="AJ53" s="43">
        <v>0.13</v>
      </c>
      <c r="AL53" s="44">
        <v>0.08</v>
      </c>
      <c r="AM53" s="43">
        <v>0.05</v>
      </c>
      <c r="AO53" s="44">
        <v>0.12</v>
      </c>
      <c r="AP53" s="43">
        <v>0.12</v>
      </c>
      <c r="AR53" s="44">
        <v>0.12</v>
      </c>
      <c r="AS53" s="43">
        <v>7.0000000000000007E-2</v>
      </c>
      <c r="AU53" s="74">
        <f t="shared" si="4"/>
        <v>1.7222222222222223</v>
      </c>
      <c r="AV53" s="74"/>
      <c r="AX53" s="74">
        <f t="shared" si="5"/>
        <v>4.1333333333333337</v>
      </c>
      <c r="AY53" s="74"/>
      <c r="BA53" s="50">
        <v>64</v>
      </c>
      <c r="BB53" s="51">
        <v>64</v>
      </c>
    </row>
    <row r="54" spans="1:54">
      <c r="A54">
        <v>39</v>
      </c>
      <c r="B54" s="44"/>
      <c r="C54" s="43"/>
      <c r="E54" s="7">
        <v>-4.5999999999999996</v>
      </c>
      <c r="F54" s="7">
        <v>-5</v>
      </c>
      <c r="H54" s="7">
        <v>119</v>
      </c>
      <c r="I54" s="7">
        <v>119</v>
      </c>
      <c r="K54" s="7">
        <v>-1</v>
      </c>
      <c r="L54" s="7">
        <v>-1.1000000000000001</v>
      </c>
      <c r="N54" s="7">
        <v>2</v>
      </c>
      <c r="O54" s="7">
        <v>1.2</v>
      </c>
      <c r="Q54" s="7">
        <v>0.6</v>
      </c>
      <c r="R54" s="7">
        <v>0.8</v>
      </c>
      <c r="T54" s="7">
        <v>61</v>
      </c>
      <c r="U54" s="7">
        <v>59</v>
      </c>
      <c r="W54" s="44">
        <v>1.01</v>
      </c>
      <c r="X54" s="43">
        <v>0.76</v>
      </c>
      <c r="Z54" s="45">
        <v>0.39</v>
      </c>
      <c r="AA54" s="48">
        <v>0.48</v>
      </c>
      <c r="AC54" s="45">
        <v>179</v>
      </c>
      <c r="AD54" s="48">
        <v>229</v>
      </c>
      <c r="AE54" s="73"/>
      <c r="AF54" s="45">
        <v>24.4</v>
      </c>
      <c r="AG54" s="48">
        <v>21.5</v>
      </c>
      <c r="AI54" s="44">
        <v>0.15</v>
      </c>
      <c r="AJ54" s="43">
        <v>0.13</v>
      </c>
      <c r="AL54" s="44">
        <v>0.06</v>
      </c>
      <c r="AM54" s="43">
        <v>7.0000000000000007E-2</v>
      </c>
      <c r="AO54" s="44">
        <v>7.0000000000000007E-2</v>
      </c>
      <c r="AP54" s="43">
        <v>0.09</v>
      </c>
      <c r="AR54" s="44">
        <v>0.14000000000000001</v>
      </c>
      <c r="AS54" s="43">
        <v>0.12</v>
      </c>
      <c r="AU54" s="74">
        <f t="shared" si="4"/>
        <v>2.5897435897435899</v>
      </c>
      <c r="AV54" s="74">
        <f t="shared" si="4"/>
        <v>1.5833333333333335</v>
      </c>
      <c r="AX54" s="74">
        <f t="shared" si="5"/>
        <v>6.7333333333333334</v>
      </c>
      <c r="AY54" s="74">
        <f t="shared" si="5"/>
        <v>5.8461538461538458</v>
      </c>
      <c r="BA54" s="50">
        <v>56</v>
      </c>
      <c r="BB54" s="51">
        <v>53</v>
      </c>
    </row>
    <row r="55" spans="1:54">
      <c r="A55">
        <v>40</v>
      </c>
      <c r="B55" s="44"/>
      <c r="C55" s="43"/>
      <c r="E55" s="7">
        <v>-4.7</v>
      </c>
      <c r="F55" s="7">
        <v>-4</v>
      </c>
      <c r="H55" s="7">
        <v>111</v>
      </c>
      <c r="I55" s="7">
        <v>98</v>
      </c>
      <c r="K55" s="7">
        <v>-1</v>
      </c>
      <c r="L55" s="7">
        <v>-0.8</v>
      </c>
      <c r="M55" s="63"/>
      <c r="N55" s="7">
        <v>1.3</v>
      </c>
      <c r="O55" s="7">
        <v>1.5</v>
      </c>
      <c r="P55" s="63"/>
      <c r="Q55" s="7">
        <v>0.5</v>
      </c>
      <c r="R55" s="7">
        <v>0.55000000000000004</v>
      </c>
      <c r="T55" s="7">
        <v>59</v>
      </c>
      <c r="U55" s="7">
        <v>60</v>
      </c>
      <c r="W55" s="44">
        <v>0.64</v>
      </c>
      <c r="X55" s="43">
        <v>0.56999999999999995</v>
      </c>
      <c r="Z55" s="45">
        <v>0.38</v>
      </c>
      <c r="AA55" s="48">
        <v>0.34</v>
      </c>
      <c r="AC55" s="45">
        <v>193</v>
      </c>
      <c r="AD55" s="48">
        <v>170</v>
      </c>
      <c r="AE55" s="73"/>
      <c r="AF55" s="45">
        <v>19.399999999999999</v>
      </c>
      <c r="AG55" s="48" t="s">
        <v>46</v>
      </c>
      <c r="AI55" s="44">
        <v>0.13</v>
      </c>
      <c r="AJ55" s="43">
        <v>0.08</v>
      </c>
      <c r="AL55" s="44">
        <v>0.06</v>
      </c>
      <c r="AM55" s="43">
        <v>0.05</v>
      </c>
      <c r="AO55" s="44">
        <v>0.09</v>
      </c>
      <c r="AP55" s="43">
        <v>0.11</v>
      </c>
      <c r="AR55" s="79">
        <v>0.11</v>
      </c>
      <c r="AS55" s="64">
        <v>0.08</v>
      </c>
      <c r="AU55" s="74">
        <f t="shared" si="4"/>
        <v>1.6842105263157894</v>
      </c>
      <c r="AV55" s="74">
        <f t="shared" si="4"/>
        <v>1.6764705882352939</v>
      </c>
      <c r="AX55" s="74">
        <f t="shared" si="5"/>
        <v>4.9230769230769234</v>
      </c>
      <c r="AY55" s="74">
        <f t="shared" si="5"/>
        <v>7.1249999999999991</v>
      </c>
      <c r="BA55" s="50">
        <v>80</v>
      </c>
      <c r="BB55" s="51">
        <v>65</v>
      </c>
    </row>
    <row r="56" spans="1:54">
      <c r="V56" s="83"/>
      <c r="W56" s="84"/>
      <c r="Y56" s="83"/>
      <c r="Z56" s="84"/>
      <c r="AE56" s="67"/>
      <c r="AF56" s="67"/>
      <c r="AG56" s="68"/>
      <c r="AH56" s="67"/>
      <c r="AI56" s="67"/>
      <c r="AK56" s="69"/>
      <c r="AL56" s="69"/>
      <c r="AN56" s="69"/>
      <c r="AO56" s="69"/>
      <c r="AQ56" s="69"/>
      <c r="AR56" s="69"/>
      <c r="AT56" s="69"/>
      <c r="AU56" s="69"/>
    </row>
    <row r="57" spans="1:54">
      <c r="AJ57" s="67"/>
      <c r="AK57" s="67"/>
      <c r="AL57" s="68"/>
      <c r="AP57" s="69"/>
      <c r="AQ57" s="69"/>
      <c r="AS57" s="69"/>
      <c r="AT57" s="69"/>
      <c r="AV57" s="69"/>
      <c r="AW57" s="69"/>
    </row>
    <row r="58" spans="1:54">
      <c r="AN58" s="70"/>
      <c r="AR58" s="69"/>
      <c r="AS58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0DE25-3102-CD4B-90AE-402E10D29881}">
  <dimension ref="A1:BF149"/>
  <sheetViews>
    <sheetView workbookViewId="0">
      <selection activeCell="E1" sqref="E1:G1"/>
    </sheetView>
  </sheetViews>
  <sheetFormatPr baseColWidth="10" defaultRowHeight="16"/>
  <cols>
    <col min="1" max="1" width="25.1640625" customWidth="1"/>
  </cols>
  <sheetData>
    <row r="1" spans="1:57">
      <c r="A1" t="s">
        <v>82</v>
      </c>
      <c r="B1" s="1" t="s">
        <v>0</v>
      </c>
      <c r="E1" s="1" t="s">
        <v>1</v>
      </c>
      <c r="H1" s="1" t="s">
        <v>2</v>
      </c>
      <c r="K1" s="1" t="s">
        <v>3</v>
      </c>
      <c r="N1" s="1" t="s">
        <v>4</v>
      </c>
      <c r="Q1" s="1" t="s">
        <v>5</v>
      </c>
      <c r="T1" s="1" t="s">
        <v>6</v>
      </c>
      <c r="W1" s="1" t="s">
        <v>7</v>
      </c>
      <c r="Z1" s="1" t="s">
        <v>8</v>
      </c>
      <c r="AC1" s="1" t="s">
        <v>9</v>
      </c>
      <c r="AF1" t="s">
        <v>10</v>
      </c>
      <c r="AI1" s="1" t="s">
        <v>11</v>
      </c>
      <c r="AL1" s="1" t="s">
        <v>12</v>
      </c>
      <c r="AO1" t="s">
        <v>13</v>
      </c>
      <c r="AR1" s="1" t="s">
        <v>14</v>
      </c>
      <c r="AU1" s="1" t="s">
        <v>15</v>
      </c>
      <c r="AX1" t="s">
        <v>16</v>
      </c>
      <c r="BA1" s="1" t="s">
        <v>55</v>
      </c>
      <c r="BD1" s="1" t="s">
        <v>59</v>
      </c>
    </row>
    <row r="2" spans="1:57" ht="17" thickBot="1"/>
    <row r="3" spans="1:57">
      <c r="A3" s="2" t="s">
        <v>17</v>
      </c>
      <c r="B3" s="4" t="s">
        <v>18</v>
      </c>
      <c r="C3" s="3"/>
      <c r="E3" s="5" t="s">
        <v>19</v>
      </c>
      <c r="F3" s="6"/>
      <c r="H3" s="4" t="s">
        <v>20</v>
      </c>
      <c r="I3" s="3"/>
      <c r="K3" s="4" t="s">
        <v>21</v>
      </c>
      <c r="L3" s="3"/>
      <c r="N3" s="5" t="s">
        <v>22</v>
      </c>
      <c r="O3" s="6"/>
      <c r="Q3" s="5" t="s">
        <v>23</v>
      </c>
      <c r="R3" s="6"/>
      <c r="T3" s="5" t="s">
        <v>24</v>
      </c>
      <c r="U3" s="6"/>
      <c r="W3" s="5" t="s">
        <v>25</v>
      </c>
      <c r="X3" s="6"/>
      <c r="Z3" s="5" t="s">
        <v>26</v>
      </c>
      <c r="AA3" s="6"/>
      <c r="AC3" s="4" t="s">
        <v>27</v>
      </c>
      <c r="AD3" s="3"/>
      <c r="AF3" s="4" t="s">
        <v>28</v>
      </c>
      <c r="AG3" s="3"/>
      <c r="AI3" s="4" t="s">
        <v>29</v>
      </c>
      <c r="AJ3" s="3"/>
      <c r="AL3" s="4" t="s">
        <v>30</v>
      </c>
      <c r="AM3" s="3"/>
      <c r="AO3" s="5" t="s">
        <v>31</v>
      </c>
      <c r="AP3" s="6"/>
      <c r="AR3" s="5" t="s">
        <v>32</v>
      </c>
      <c r="AS3" s="6"/>
      <c r="AU3" s="5" t="s">
        <v>33</v>
      </c>
      <c r="AV3" s="6"/>
      <c r="AX3" s="5" t="s">
        <v>16</v>
      </c>
      <c r="AY3" s="6"/>
      <c r="BA3" s="5" t="s">
        <v>62</v>
      </c>
      <c r="BB3" s="6"/>
      <c r="BD3" s="4" t="s">
        <v>66</v>
      </c>
      <c r="BE3" s="3"/>
    </row>
    <row r="4" spans="1:57" ht="17" thickBot="1">
      <c r="A4" s="7"/>
      <c r="B4" s="9" t="s">
        <v>34</v>
      </c>
      <c r="C4" s="8" t="s">
        <v>35</v>
      </c>
      <c r="E4" s="12" t="s">
        <v>34</v>
      </c>
      <c r="F4" s="13" t="s">
        <v>35</v>
      </c>
      <c r="H4" s="9" t="s">
        <v>34</v>
      </c>
      <c r="I4" s="8" t="s">
        <v>35</v>
      </c>
      <c r="K4" s="10" t="s">
        <v>34</v>
      </c>
      <c r="L4" s="11" t="s">
        <v>35</v>
      </c>
      <c r="N4" s="14" t="s">
        <v>34</v>
      </c>
      <c r="O4" s="15" t="s">
        <v>35</v>
      </c>
      <c r="Q4" s="12" t="s">
        <v>34</v>
      </c>
      <c r="R4" s="13" t="s">
        <v>35</v>
      </c>
      <c r="T4" s="12" t="s">
        <v>34</v>
      </c>
      <c r="U4" s="13" t="s">
        <v>35</v>
      </c>
      <c r="W4" s="14" t="s">
        <v>34</v>
      </c>
      <c r="X4" s="15" t="s">
        <v>35</v>
      </c>
      <c r="Z4" s="14" t="s">
        <v>34</v>
      </c>
      <c r="AA4" s="15" t="s">
        <v>35</v>
      </c>
      <c r="AC4" s="9" t="s">
        <v>34</v>
      </c>
      <c r="AD4" s="8" t="s">
        <v>35</v>
      </c>
      <c r="AF4" s="10" t="s">
        <v>34</v>
      </c>
      <c r="AG4" s="11" t="s">
        <v>35</v>
      </c>
      <c r="AI4" s="10" t="s">
        <v>34</v>
      </c>
      <c r="AJ4" s="11" t="s">
        <v>35</v>
      </c>
      <c r="AL4" s="10" t="s">
        <v>34</v>
      </c>
      <c r="AM4" s="11" t="s">
        <v>35</v>
      </c>
      <c r="AO4" s="14" t="s">
        <v>34</v>
      </c>
      <c r="AP4" s="15" t="s">
        <v>35</v>
      </c>
      <c r="AR4" s="14" t="s">
        <v>34</v>
      </c>
      <c r="AS4" s="15" t="s">
        <v>35</v>
      </c>
      <c r="AU4" s="12" t="s">
        <v>34</v>
      </c>
      <c r="AV4" s="13" t="s">
        <v>35</v>
      </c>
      <c r="AX4" s="12" t="s">
        <v>34</v>
      </c>
      <c r="AY4" s="13" t="s">
        <v>35</v>
      </c>
      <c r="BA4" s="12" t="s">
        <v>34</v>
      </c>
      <c r="BB4" s="13" t="s">
        <v>35</v>
      </c>
      <c r="BD4" s="9" t="s">
        <v>34</v>
      </c>
      <c r="BE4" s="8" t="s">
        <v>35</v>
      </c>
    </row>
    <row r="5" spans="1:57">
      <c r="A5" s="16" t="s">
        <v>36</v>
      </c>
      <c r="B5" s="18">
        <f>COUNT(B18:B55)</f>
        <v>26</v>
      </c>
      <c r="C5" s="17">
        <f>COUNT(C18:C55)</f>
        <v>26</v>
      </c>
      <c r="E5" s="20">
        <f>COUNT(E19:E55)</f>
        <v>26</v>
      </c>
      <c r="F5" s="21">
        <f>COUNT(F19:F55)</f>
        <v>26</v>
      </c>
      <c r="H5" s="18">
        <f>COUNT(H19:H55)</f>
        <v>22</v>
      </c>
      <c r="I5" s="17">
        <f>COUNT(I19:I55)</f>
        <v>22</v>
      </c>
      <c r="K5" s="18">
        <f>COUNT(K19:K55)</f>
        <v>26</v>
      </c>
      <c r="L5" s="17">
        <f>COUNT(L19:L55)</f>
        <v>26</v>
      </c>
      <c r="N5" s="20">
        <f>COUNT(N19:N55)</f>
        <v>26</v>
      </c>
      <c r="O5" s="21">
        <f>COUNT(O19:O55)</f>
        <v>26</v>
      </c>
      <c r="Q5" s="20">
        <f>COUNT(Q19:Q55)</f>
        <v>26</v>
      </c>
      <c r="R5" s="21">
        <f>COUNT(R19:R55)</f>
        <v>26</v>
      </c>
      <c r="T5" s="20">
        <f>COUNT(T18:T55)</f>
        <v>26</v>
      </c>
      <c r="U5" s="21">
        <f>COUNT(U18:U55)</f>
        <v>26</v>
      </c>
      <c r="W5" s="20">
        <f>COUNT(W18:W55)</f>
        <v>26</v>
      </c>
      <c r="X5" s="21">
        <f>COUNT(X18:X55)</f>
        <v>26</v>
      </c>
      <c r="Z5" s="20">
        <f>COUNT(Z18:Z55)</f>
        <v>26</v>
      </c>
      <c r="AA5" s="21">
        <f>COUNT(AA18:AA55)</f>
        <v>26</v>
      </c>
      <c r="AC5" s="18">
        <f>COUNT(AC18:AC55)</f>
        <v>26</v>
      </c>
      <c r="AD5" s="17">
        <f>COUNT(AD18:AD55)</f>
        <v>26</v>
      </c>
      <c r="AF5" s="18">
        <f>COUNT(AF18:AF55)</f>
        <v>25</v>
      </c>
      <c r="AG5" s="17">
        <f>COUNT(AG18:AG55)</f>
        <v>25</v>
      </c>
      <c r="AI5" s="18">
        <f>COUNT(AI18:AI55)</f>
        <v>25</v>
      </c>
      <c r="AJ5" s="17">
        <f>COUNT(AJ18:AJ55)</f>
        <v>25</v>
      </c>
      <c r="AL5" s="18">
        <f>COUNT(AL18:AL55)</f>
        <v>24</v>
      </c>
      <c r="AM5" s="17">
        <f>COUNT(AM18:AM55)</f>
        <v>24</v>
      </c>
      <c r="AO5" s="20">
        <f>COUNT(AO18:AO55)</f>
        <v>25</v>
      </c>
      <c r="AP5" s="21">
        <f>COUNT(AP18:AP55)</f>
        <v>25</v>
      </c>
      <c r="AR5" s="20">
        <f>COUNT(AR18:AR55)</f>
        <v>26</v>
      </c>
      <c r="AS5" s="21">
        <f>COUNT(AS18:AS55)</f>
        <v>26</v>
      </c>
      <c r="AU5" s="20">
        <f>COUNT(AU18:AU55)</f>
        <v>25</v>
      </c>
      <c r="AV5" s="21">
        <f>COUNT(AV18:AV55)</f>
        <v>25</v>
      </c>
      <c r="AX5" s="20">
        <f>COUNT(AX18:AX55)</f>
        <v>27</v>
      </c>
      <c r="AY5" s="21">
        <f>COUNT(AY18:AY55)</f>
        <v>27</v>
      </c>
      <c r="BA5" s="20">
        <f>COUNT(BA18:BA55)</f>
        <v>24</v>
      </c>
      <c r="BB5" s="21">
        <f>COUNT(BB18:BB55)</f>
        <v>24</v>
      </c>
      <c r="BD5" s="18">
        <f>COUNT(BD18:BD55)</f>
        <v>24</v>
      </c>
      <c r="BE5" s="17">
        <f>COUNT(BE18:BE55)</f>
        <v>24</v>
      </c>
    </row>
    <row r="6" spans="1:57">
      <c r="A6" s="16" t="s">
        <v>37</v>
      </c>
      <c r="B6" s="22">
        <f>AVERAGE(B18:B55)</f>
        <v>37.435384615384621</v>
      </c>
      <c r="C6" s="8">
        <f>AVERAGE(C18:C55)</f>
        <v>41.625000000000007</v>
      </c>
      <c r="E6" s="23">
        <f>AVERAGE(E19:E55)</f>
        <v>10.234615384615385</v>
      </c>
      <c r="F6" s="13">
        <f>AVERAGE(F19:F55)</f>
        <v>11.007692307692306</v>
      </c>
      <c r="H6" s="22">
        <f>AVERAGE(H19:H55)</f>
        <v>14.899999999999999</v>
      </c>
      <c r="I6" s="8">
        <f>AVERAGE(I19:I55)</f>
        <v>16.363636363636367</v>
      </c>
      <c r="K6" s="22">
        <f>AVERAGE(K19:K55)</f>
        <v>1.4888461538461539</v>
      </c>
      <c r="L6" s="8">
        <f>AVERAGE(L19:L55)</f>
        <v>1.7019230769230771</v>
      </c>
      <c r="N6" s="23">
        <f>AVERAGE(N19:N55)</f>
        <v>-2.5730769230769228</v>
      </c>
      <c r="O6" s="13">
        <f>AVERAGE(O19:O55)</f>
        <v>-2.6673076923076926</v>
      </c>
      <c r="Q6" s="23">
        <f>AVERAGE(Q19:Q55)</f>
        <v>-1.5307692307692309</v>
      </c>
      <c r="R6" s="13">
        <f>AVERAGE(R19:R55)</f>
        <v>-1.6296153846153845</v>
      </c>
      <c r="T6" s="23">
        <f>AVERAGE(T18:T55)</f>
        <v>0.78807692307692301</v>
      </c>
      <c r="U6" s="13">
        <f>AVERAGE(U18:U55)</f>
        <v>0.78999999999999992</v>
      </c>
      <c r="W6" s="23">
        <f>AVERAGE(W18:W55)</f>
        <v>0.3899999999999999</v>
      </c>
      <c r="X6" s="13">
        <f>AVERAGE(X18:X55)</f>
        <v>0.38538461538461533</v>
      </c>
      <c r="Z6" s="23">
        <f>AVERAGE(Z18:Z55)</f>
        <v>202.23076923076923</v>
      </c>
      <c r="AA6" s="13">
        <f>AVERAGE(AA18:AA55)</f>
        <v>196.38461538461539</v>
      </c>
      <c r="AC6" s="22">
        <f>AVERAGE(AC18:AC55)</f>
        <v>21.096153846153843</v>
      </c>
      <c r="AD6" s="8">
        <f>AVERAGE(AD18:AD55)</f>
        <v>22.573076923076925</v>
      </c>
      <c r="AF6" s="22">
        <f>AVERAGE(AF18:AF55)</f>
        <v>0.14320000000000002</v>
      </c>
      <c r="AG6" s="8">
        <f>AVERAGE(AG18:AG55)</f>
        <v>0.15079999999999999</v>
      </c>
      <c r="AI6" s="22">
        <f>AVERAGE(AI18:AI55)</f>
        <v>5.2800000000000027E-2</v>
      </c>
      <c r="AJ6" s="8">
        <f>AVERAGE(AJ18:AJ55)</f>
        <v>5.8000000000000024E-2</v>
      </c>
      <c r="AL6" s="22">
        <f>AVERAGE(AL18:AL55)</f>
        <v>8.9166666666666686E-2</v>
      </c>
      <c r="AM6" s="8">
        <f>AVERAGE(AM18:AM55)</f>
        <v>9.3750000000000042E-2</v>
      </c>
      <c r="AO6" s="23">
        <f>AVERAGE(AO18:AO55)</f>
        <v>0.1004</v>
      </c>
      <c r="AP6" s="13">
        <f>AVERAGE(AP18:AP55)</f>
        <v>9.9600000000000022E-2</v>
      </c>
      <c r="AR6" s="23">
        <f>AVERAGE(AR18:AR55)</f>
        <v>2.0797560244246531</v>
      </c>
      <c r="AS6" s="13">
        <f>AVERAGE(AS18:AS55)</f>
        <v>2.1180295942376612</v>
      </c>
      <c r="AU6" s="23">
        <f>AVERAGE(AU18:AU55)</f>
        <v>5.6698957023368788</v>
      </c>
      <c r="AV6" s="13">
        <f>AVERAGE(AV18:AV55)</f>
        <v>5.3522467565114642</v>
      </c>
      <c r="AX6" s="23">
        <f>AVERAGE(AX18:AX55)</f>
        <v>59.296296296296298</v>
      </c>
      <c r="AY6" s="13">
        <f>AVERAGE(AY18:AY55)</f>
        <v>59.333333333333336</v>
      </c>
      <c r="BA6" s="23">
        <f>AVERAGE(BA18:BA55)</f>
        <v>103.83333333333333</v>
      </c>
      <c r="BB6" s="13">
        <f>AVERAGE(BB18:BB55)</f>
        <v>106.33333333333333</v>
      </c>
      <c r="BD6" s="22">
        <f>AVERAGE(BD18:BD55)</f>
        <v>52.416666666666664</v>
      </c>
      <c r="BE6" s="8">
        <f>AVERAGE(BE18:BE55)</f>
        <v>55.833333333333336</v>
      </c>
    </row>
    <row r="7" spans="1:57">
      <c r="A7" s="16" t="s">
        <v>38</v>
      </c>
      <c r="B7" s="24">
        <f>STDEV(B18:B55)</f>
        <v>4.1095491049692576</v>
      </c>
      <c r="C7" s="8">
        <f>STDEV(C18:C55)</f>
        <v>5.4609385640198695</v>
      </c>
      <c r="E7" s="25">
        <f>STDEV(E19:E55)</f>
        <v>2.7176375487091455</v>
      </c>
      <c r="F7" s="13">
        <f>STDEV(F19:F55)</f>
        <v>3.7338369623670675</v>
      </c>
      <c r="H7" s="24">
        <f>STDEV(H19:H55)</f>
        <v>3.3159068284917486</v>
      </c>
      <c r="I7" s="8">
        <f>STDEV(I19:I55)</f>
        <v>2.7084603699809762</v>
      </c>
      <c r="K7" s="24">
        <f>STDEV(K19:K55)</f>
        <v>0.2811451855974334</v>
      </c>
      <c r="L7" s="8">
        <f>STDEV(L19:L55)</f>
        <v>0.30347348128980473</v>
      </c>
      <c r="N7" s="25">
        <f>STDEV(N19:N55)</f>
        <v>0.48171169162285893</v>
      </c>
      <c r="O7" s="13">
        <f>STDEV(O19:O55)</f>
        <v>0.50476574917327743</v>
      </c>
      <c r="Q7" s="25">
        <f>STDEV(Q19:Q55)</f>
        <v>0.34061031196278224</v>
      </c>
      <c r="R7" s="13">
        <f>STDEV(R19:R55)</f>
        <v>0.35783214801614188</v>
      </c>
      <c r="T7" s="25">
        <f>STDEV(T18:T55)</f>
        <v>0.12383922579761987</v>
      </c>
      <c r="U7" s="13">
        <f>STDEV(U18:U55)</f>
        <v>0.11471704319760001</v>
      </c>
      <c r="W7" s="25">
        <f>STDEV(W18:W55)</f>
        <v>6.7468511173732898E-2</v>
      </c>
      <c r="X7" s="13">
        <f>STDEV(X18:X55)</f>
        <v>8.2035639534572088E-2</v>
      </c>
      <c r="Z7" s="25">
        <f>STDEV(Z18:Z55)</f>
        <v>40.933416854504337</v>
      </c>
      <c r="AA7" s="13">
        <f>STDEV(AA18:AA55)</f>
        <v>39.348775760449712</v>
      </c>
      <c r="AC7" s="24">
        <f>STDEV(AC18:AC55)</f>
        <v>3.449345534356449</v>
      </c>
      <c r="AD7" s="8">
        <f>STDEV(AD18:AD55)</f>
        <v>2.8786882696544112</v>
      </c>
      <c r="AF7" s="24">
        <f>STDEV(AF18:AF55)</f>
        <v>2.528504169135062E-2</v>
      </c>
      <c r="AG7" s="8">
        <f>STDEV(AG18:AG55)</f>
        <v>1.9983326383095856E-2</v>
      </c>
      <c r="AI7" s="24">
        <f>STDEV(AI18:AI55)</f>
        <v>1.137248140615457E-2</v>
      </c>
      <c r="AJ7" s="8">
        <f>STDEV(AJ18:AJ55)</f>
        <v>1.1547005383792455E-2</v>
      </c>
      <c r="AL7" s="24">
        <f>STDEV(AL18:AL55)</f>
        <v>1.7173454405910213E-2</v>
      </c>
      <c r="AM7" s="8">
        <f>STDEV(AM18:AM55)</f>
        <v>1.4389760852470622E-2</v>
      </c>
      <c r="AO7" s="25">
        <f>STDEV(AO18:AO55)</f>
        <v>1.4282856857085635E-2</v>
      </c>
      <c r="AP7" s="13">
        <f>STDEV(AP18:AP55)</f>
        <v>1.2741009902410718E-2</v>
      </c>
      <c r="AR7" s="25">
        <f>STDEV(AR18:AR55)</f>
        <v>0.50931940146136767</v>
      </c>
      <c r="AS7" s="13">
        <f>STDEV(AS18:AS55)</f>
        <v>0.48606892265297902</v>
      </c>
      <c r="AU7" s="25">
        <f>STDEV(AU18:AU55)</f>
        <v>1.1480068945206832</v>
      </c>
      <c r="AV7" s="13">
        <f>STDEV(AV18:AV55)</f>
        <v>0.93095376502693183</v>
      </c>
      <c r="AX7" s="25">
        <f>STDEV(AX18:AX55)</f>
        <v>8.7037340121918927</v>
      </c>
      <c r="AY7" s="13">
        <f>STDEV(AY18:AY55)</f>
        <v>9.4868329805051381</v>
      </c>
      <c r="BA7" s="25">
        <f>STDEV(BA18:BA55)</f>
        <v>24.694070167740186</v>
      </c>
      <c r="BB7" s="13">
        <f>STDEV(BB18:BB55)</f>
        <v>24.722224936220861</v>
      </c>
      <c r="BD7" s="24">
        <f>STDEV(BD18:BD55)</f>
        <v>5.1407719490251713</v>
      </c>
      <c r="BE7" s="8">
        <f>STDEV(BE18:BE55)</f>
        <v>5.3215449429381074</v>
      </c>
    </row>
    <row r="8" spans="1:57">
      <c r="A8" s="16" t="s">
        <v>39</v>
      </c>
      <c r="B8" s="24">
        <f t="shared" ref="B8:C8" si="0">B7/SQRT(B5)</f>
        <v>0.80594888762715422</v>
      </c>
      <c r="C8" s="26">
        <f t="shared" si="0"/>
        <v>1.0709781654026416</v>
      </c>
      <c r="E8" s="25">
        <f t="shared" ref="E8:F8" si="1">E7/SQRT(E5)</f>
        <v>0.53297257275924603</v>
      </c>
      <c r="F8" s="27">
        <f t="shared" si="1"/>
        <v>0.73226567429552647</v>
      </c>
      <c r="H8" s="24">
        <f t="shared" ref="H8:I8" si="2">H7/SQRT(H5)</f>
        <v>0.70695371120290107</v>
      </c>
      <c r="I8" s="26">
        <f t="shared" si="2"/>
        <v>0.57744569110072574</v>
      </c>
      <c r="K8" s="24">
        <f t="shared" ref="K8:L8" si="3">K7/SQRT(K5)</f>
        <v>5.5137107212076084E-2</v>
      </c>
      <c r="L8" s="26">
        <f t="shared" si="3"/>
        <v>5.9516046267486508E-2</v>
      </c>
      <c r="N8" s="25">
        <f t="shared" ref="N8:O8" si="4">N7/SQRT(N5)</f>
        <v>9.4471435211951837E-2</v>
      </c>
      <c r="O8" s="27">
        <f t="shared" si="4"/>
        <v>9.8992707877993191E-2</v>
      </c>
      <c r="Q8" s="25">
        <f t="shared" ref="Q8:R8" si="5">Q7/SQRT(Q5)</f>
        <v>6.6799177970352022E-2</v>
      </c>
      <c r="R8" s="27">
        <f t="shared" si="5"/>
        <v>7.0176657897120354E-2</v>
      </c>
      <c r="T8" s="25">
        <f t="shared" ref="T8:U8" si="6">T7/SQRT(T5)</f>
        <v>2.4286870341934105E-2</v>
      </c>
      <c r="U8" s="27">
        <f t="shared" si="6"/>
        <v>2.2497863146393422E-2</v>
      </c>
      <c r="W8" s="25">
        <f t="shared" ref="W8:X8" si="7">W7/SQRT(W5)</f>
        <v>1.3231663654919882E-2</v>
      </c>
      <c r="X8" s="27">
        <f t="shared" si="7"/>
        <v>1.6088512569109495E-2</v>
      </c>
      <c r="Z8" s="25">
        <f t="shared" ref="Z8:AA8" si="8">Z7/SQRT(Z5)</f>
        <v>8.0277035115055924</v>
      </c>
      <c r="AA8" s="27">
        <f t="shared" si="8"/>
        <v>7.7169298245584566</v>
      </c>
      <c r="AC8" s="24">
        <f t="shared" ref="AC8:AD8" si="9">AC7/SQRT(AC5)</f>
        <v>0.67647231495414095</v>
      </c>
      <c r="AD8" s="26">
        <f t="shared" si="9"/>
        <v>0.56455721771224965</v>
      </c>
      <c r="AF8" s="24">
        <f t="shared" ref="AF8:AG8" si="10">AF7/SQRT(AF5)</f>
        <v>5.0570083382701237E-3</v>
      </c>
      <c r="AG8" s="26">
        <f t="shared" si="10"/>
        <v>3.9966652766191711E-3</v>
      </c>
      <c r="AI8" s="24">
        <f t="shared" ref="AI8:AJ8" si="11">AI7/SQRT(AI5)</f>
        <v>2.274496281230914E-3</v>
      </c>
      <c r="AJ8" s="26">
        <f t="shared" si="11"/>
        <v>2.309401076758491E-3</v>
      </c>
      <c r="AL8" s="24">
        <f t="shared" ref="AL8:AM8" si="12">AL7/SQRT(AL5)</f>
        <v>3.5055167012859705E-3</v>
      </c>
      <c r="AM8" s="26">
        <f t="shared" si="12"/>
        <v>2.937297634102476E-3</v>
      </c>
      <c r="AO8" s="25">
        <f t="shared" ref="AO8:AP8" si="13">AO7/SQRT(AO5)</f>
        <v>2.8565713714171271E-3</v>
      </c>
      <c r="AP8" s="27">
        <f t="shared" si="13"/>
        <v>2.5482019804821438E-3</v>
      </c>
      <c r="AR8" s="25">
        <f t="shared" ref="AR8:AS8" si="14">AR7/SQRT(AR5)</f>
        <v>9.9885752565496588E-2</v>
      </c>
      <c r="AS8" s="27">
        <f t="shared" si="14"/>
        <v>9.5325958521483165E-2</v>
      </c>
      <c r="AU8" s="25">
        <f t="shared" ref="AU8:AV8" si="15">AU7/SQRT(AU5)</f>
        <v>0.22960137890413662</v>
      </c>
      <c r="AV8" s="27">
        <f t="shared" si="15"/>
        <v>0.18619075300538637</v>
      </c>
      <c r="AX8" s="25">
        <f t="shared" ref="AX8:AY8" si="16">AX7/SQRT(AX5)</f>
        <v>1.6750343916312969</v>
      </c>
      <c r="AY8" s="27">
        <f t="shared" si="16"/>
        <v>1.8257418583505536</v>
      </c>
      <c r="BA8" s="25">
        <f t="shared" ref="BA8:BB8" si="17">BA7/SQRT(BA5)</f>
        <v>5.0406559652873053</v>
      </c>
      <c r="BB8" s="27">
        <f t="shared" si="17"/>
        <v>5.0464030333376266</v>
      </c>
      <c r="BD8" s="24">
        <f t="shared" ref="BD8:BE8" si="18">BD7/SQRT(BD5)</f>
        <v>1.0493556799270538</v>
      </c>
      <c r="BE8" s="26">
        <f t="shared" si="18"/>
        <v>1.0862558127905491</v>
      </c>
    </row>
    <row r="9" spans="1:57">
      <c r="A9" s="16" t="s">
        <v>40</v>
      </c>
      <c r="B9" s="24">
        <f t="shared" ref="B9:C9" si="19">TINV(0.05,B5-1)*B8</f>
        <v>1.6598828056167594</v>
      </c>
      <c r="C9" s="26">
        <f t="shared" si="19"/>
        <v>2.2057208208037382</v>
      </c>
      <c r="E9" s="25">
        <f t="shared" ref="E9:F9" si="20">TINV(0.05,E5-1)*E8</f>
        <v>1.0976775611577791</v>
      </c>
      <c r="F9" s="27">
        <f t="shared" si="20"/>
        <v>1.5081293870695263</v>
      </c>
      <c r="H9" s="24">
        <f t="shared" ref="H9:I9" si="21">TINV(0.05,H5-1)*H8</f>
        <v>1.4701907253991671</v>
      </c>
      <c r="I9" s="26">
        <f t="shared" si="21"/>
        <v>1.2008640537914126</v>
      </c>
      <c r="K9" s="24">
        <f t="shared" ref="K9:L9" si="22">TINV(0.05,K5-1)*K8</f>
        <v>0.11355699799056258</v>
      </c>
      <c r="L9" s="26">
        <f t="shared" si="22"/>
        <v>0.12257559179533746</v>
      </c>
      <c r="N9" s="25">
        <f t="shared" ref="N9:O9" si="23">TINV(0.05,N5-1)*N8</f>
        <v>0.19456756295295022</v>
      </c>
      <c r="O9" s="27">
        <f t="shared" si="23"/>
        <v>0.20387929831617208</v>
      </c>
      <c r="Q9" s="25">
        <f t="shared" ref="Q9:R9" si="24">TINV(0.05,Q5-1)*Q8</f>
        <v>0.13757548232216876</v>
      </c>
      <c r="R9" s="27">
        <f t="shared" si="24"/>
        <v>0.14453153244249853</v>
      </c>
      <c r="T9" s="25">
        <f t="shared" ref="T9:U9" si="25">TINV(0.05,T5-1)*T8</f>
        <v>5.0019745794933956E-2</v>
      </c>
      <c r="U9" s="27">
        <f t="shared" si="25"/>
        <v>4.6335216504564861E-2</v>
      </c>
      <c r="W9" s="25">
        <f t="shared" ref="W9:X9" si="26">TINV(0.05,W5-1)*W8</f>
        <v>2.7251121414372102E-2</v>
      </c>
      <c r="X9" s="27">
        <f t="shared" si="26"/>
        <v>3.3134911892537006E-2</v>
      </c>
      <c r="Z9" s="25">
        <f t="shared" ref="Z9:AA9" si="27">TINV(0.05,Z5-1)*Z8</f>
        <v>16.533364872018794</v>
      </c>
      <c r="AA9" s="27">
        <f t="shared" si="27"/>
        <v>15.893314482569883</v>
      </c>
      <c r="AC9" s="24">
        <f t="shared" ref="AC9:AD9" si="28">TINV(0.05,AC5-1)*AC8</f>
        <v>1.3932208125183245</v>
      </c>
      <c r="AD9" s="26">
        <f t="shared" si="28"/>
        <v>1.1627273551135151</v>
      </c>
      <c r="AF9" s="24">
        <f t="shared" ref="AF9:AG9" si="29">TINV(0.05,AF5-1)*AF8</f>
        <v>1.0437152235496639E-2</v>
      </c>
      <c r="AG9" s="26">
        <f t="shared" si="29"/>
        <v>8.2487117157229815E-3</v>
      </c>
      <c r="AI9" s="24">
        <f t="shared" ref="AI9:AJ9" si="30">TINV(0.05,AI5-1)*AI8</f>
        <v>4.6943296032607761E-3</v>
      </c>
      <c r="AJ9" s="26">
        <f t="shared" si="30"/>
        <v>4.7663695605440629E-3</v>
      </c>
      <c r="AL9" s="24">
        <f t="shared" ref="AL9:AM9" si="31">TINV(0.05,AL5-1)*AL8</f>
        <v>7.2517138025663033E-3</v>
      </c>
      <c r="AM9" s="26">
        <f t="shared" si="31"/>
        <v>6.0762631048519545E-3</v>
      </c>
      <c r="AO9" s="25">
        <f t="shared" ref="AO9:AP9" si="32">TINV(0.05,AO5-1)*AO8</f>
        <v>5.8956735446556051E-3</v>
      </c>
      <c r="AP9" s="27">
        <f t="shared" si="32"/>
        <v>5.2592304022547826E-3</v>
      </c>
      <c r="AR9" s="25">
        <f t="shared" ref="AR9:AS9" si="33">TINV(0.05,AR5-1)*AR8</f>
        <v>0.20571855827941685</v>
      </c>
      <c r="AS9" s="27">
        <f t="shared" si="33"/>
        <v>0.19632748665315633</v>
      </c>
      <c r="AU9" s="25">
        <f t="shared" ref="AU9:AV9" si="34">TINV(0.05,AU5-1)*AU8</f>
        <v>0.47387395566805884</v>
      </c>
      <c r="AV9" s="27">
        <f t="shared" si="34"/>
        <v>0.3842788273162559</v>
      </c>
      <c r="AX9" s="25">
        <f t="shared" ref="AX9:AY9" si="35">TINV(0.05,AX5-1)*AX8</f>
        <v>3.4430825027373859</v>
      </c>
      <c r="AY9" s="27">
        <f t="shared" si="35"/>
        <v>3.7528661372021093</v>
      </c>
      <c r="BA9" s="25">
        <f t="shared" ref="BA9:BB9" si="36">TINV(0.05,BA5-1)*BA8</f>
        <v>10.427391324095762</v>
      </c>
      <c r="BB9" s="27">
        <f t="shared" si="36"/>
        <v>10.439280040155655</v>
      </c>
      <c r="BD9" s="24">
        <f t="shared" ref="BD9:BE9" si="37">TINV(0.05,BD5-1)*BD8</f>
        <v>2.1707576133175555</v>
      </c>
      <c r="BE9" s="26">
        <f t="shared" si="37"/>
        <v>2.2470913539910993</v>
      </c>
    </row>
    <row r="10" spans="1:57">
      <c r="A10" s="16" t="s">
        <v>41</v>
      </c>
      <c r="B10" s="19">
        <f>MIN(B18:B55)</f>
        <v>31.5</v>
      </c>
      <c r="C10" s="28">
        <f>MIN(C18:C55)</f>
        <v>31.25</v>
      </c>
      <c r="E10" s="29">
        <f>MIN(E19:E55)</f>
        <v>6.9</v>
      </c>
      <c r="F10" s="30">
        <f>MIN(F19:F55)</f>
        <v>5</v>
      </c>
      <c r="H10" s="19">
        <f>MIN(H19:H55)</f>
        <v>9.5</v>
      </c>
      <c r="I10" s="28">
        <f>MIN(I19:I55)</f>
        <v>12.5</v>
      </c>
      <c r="K10" s="19">
        <f>MIN(K19:K55)</f>
        <v>1</v>
      </c>
      <c r="L10" s="28">
        <f>MIN(L19:L55)</f>
        <v>1.1499999999999999</v>
      </c>
      <c r="N10" s="29">
        <f>MIN(N19:N55)</f>
        <v>-3.3</v>
      </c>
      <c r="O10" s="30">
        <f>MIN(O19:O55)</f>
        <v>-3.5</v>
      </c>
      <c r="Q10" s="29">
        <f>MIN(Q19:Q55)</f>
        <v>-2.2999999999999998</v>
      </c>
      <c r="R10" s="30">
        <f>MIN(R19:R55)</f>
        <v>-2.2999999999999998</v>
      </c>
      <c r="T10" s="29">
        <f>MIN(T18:T55)</f>
        <v>0.59</v>
      </c>
      <c r="U10" s="30">
        <f>MIN(U18:U55)</f>
        <v>0.6</v>
      </c>
      <c r="W10" s="29">
        <f>MIN(W18:W55)</f>
        <v>0.3</v>
      </c>
      <c r="X10" s="30">
        <f>MIN(X18:X55)</f>
        <v>0.28000000000000003</v>
      </c>
      <c r="Z10" s="29">
        <f>MIN(Z18:Z55)</f>
        <v>140</v>
      </c>
      <c r="AA10" s="30">
        <f>MIN(AA18:AA55)</f>
        <v>147</v>
      </c>
      <c r="AC10" s="19">
        <f>MIN(AC18:AC55)</f>
        <v>15.8</v>
      </c>
      <c r="AD10" s="28">
        <f>MIN(AD18:AD55)</f>
        <v>16.600000000000001</v>
      </c>
      <c r="AF10" s="19">
        <f>MIN(AF18:AF55)</f>
        <v>0.1</v>
      </c>
      <c r="AG10" s="28">
        <f>MIN(AG18:AG55)</f>
        <v>0.11</v>
      </c>
      <c r="AI10" s="19">
        <f>MIN(AI18:AI55)</f>
        <v>0.03</v>
      </c>
      <c r="AJ10" s="28">
        <f>MIN(AJ18:AJ55)</f>
        <v>0.04</v>
      </c>
      <c r="AL10" s="19">
        <f>MIN(AL18:AL55)</f>
        <v>0.06</v>
      </c>
      <c r="AM10" s="28">
        <f>MIN(AM18:AM55)</f>
        <v>7.0000000000000007E-2</v>
      </c>
      <c r="AO10" s="29">
        <f>MIN(AO18:AO55)</f>
        <v>7.0000000000000007E-2</v>
      </c>
      <c r="AP10" s="30">
        <f>MIN(AP18:AP55)</f>
        <v>7.0000000000000007E-2</v>
      </c>
      <c r="AR10" s="29">
        <f>MIN(AR18:AR55)</f>
        <v>1.4727272727272727</v>
      </c>
      <c r="AS10" s="30">
        <f>MIN(AS18:AS55)</f>
        <v>1.5084745762711866</v>
      </c>
      <c r="AU10" s="29">
        <f>MIN(AU18:AU55)</f>
        <v>3.9375</v>
      </c>
      <c r="AV10" s="30">
        <f>MIN(AV18:AV55)</f>
        <v>3.6999999999999997</v>
      </c>
      <c r="AX10" s="29">
        <f>MIN(AX18:AX55)</f>
        <v>42</v>
      </c>
      <c r="AY10" s="30">
        <f>MIN(AY18:AY55)</f>
        <v>37</v>
      </c>
      <c r="BA10" s="29">
        <f>MIN(BA18:BA55)</f>
        <v>74</v>
      </c>
      <c r="BB10" s="30">
        <f>MIN(BB18:BB55)</f>
        <v>76</v>
      </c>
      <c r="BD10" s="19">
        <f>MIN(BD18:BD55)</f>
        <v>43</v>
      </c>
      <c r="BE10" s="28">
        <f>MIN(BE18:BE55)</f>
        <v>48</v>
      </c>
    </row>
    <row r="11" spans="1:57">
      <c r="A11" s="16" t="s">
        <v>42</v>
      </c>
      <c r="B11" s="31">
        <f>MAX(B18:B55)</f>
        <v>45.5</v>
      </c>
      <c r="C11" s="28">
        <f>MAX(C18:C55)</f>
        <v>52</v>
      </c>
      <c r="E11" s="32">
        <f>MAX(E19:E55)</f>
        <v>17</v>
      </c>
      <c r="F11" s="30">
        <f>MAX(F19:F55)</f>
        <v>18.7</v>
      </c>
      <c r="H11" s="31">
        <f>MAX(H19:H55)</f>
        <v>22.7</v>
      </c>
      <c r="I11" s="28">
        <f>MAX(I19:I55)</f>
        <v>22.4</v>
      </c>
      <c r="K11" s="31">
        <f>MAX(K19:K55)</f>
        <v>2</v>
      </c>
      <c r="L11" s="28">
        <f>MAX(L19:L55)</f>
        <v>2.4</v>
      </c>
      <c r="N11" s="32">
        <f>MAX(N19:N55)</f>
        <v>-1.5</v>
      </c>
      <c r="O11" s="30">
        <f>MAX(O19:O55)</f>
        <v>-1.55</v>
      </c>
      <c r="Q11" s="32">
        <f>MAX(Q19:Q55)</f>
        <v>-1.1000000000000001</v>
      </c>
      <c r="R11" s="30">
        <f>MAX(R19:R55)</f>
        <v>-1</v>
      </c>
      <c r="T11" s="32">
        <f>MAX(T18:T55)</f>
        <v>1.06</v>
      </c>
      <c r="U11" s="30">
        <f>MAX(U18:U55)</f>
        <v>1.04</v>
      </c>
      <c r="W11" s="32">
        <f>MAX(W18:W55)</f>
        <v>0.55000000000000004</v>
      </c>
      <c r="X11" s="30">
        <f>MAX(X18:X55)</f>
        <v>0.59</v>
      </c>
      <c r="Z11" s="32">
        <f>MAX(Z18:Z55)</f>
        <v>296</v>
      </c>
      <c r="AA11" s="30">
        <f>MAX(AA18:AA55)</f>
        <v>327</v>
      </c>
      <c r="AC11" s="31">
        <f>MAX(AC18:AC55)</f>
        <v>28.9</v>
      </c>
      <c r="AD11" s="28">
        <f>MAX(AD18:AD55)</f>
        <v>30.8</v>
      </c>
      <c r="AF11" s="31">
        <f>MAX(AF18:AF55)</f>
        <v>0.21</v>
      </c>
      <c r="AG11" s="28">
        <f>MAX(AG18:AG55)</f>
        <v>0.2</v>
      </c>
      <c r="AI11" s="31">
        <f>MAX(AI18:AI55)</f>
        <v>0.08</v>
      </c>
      <c r="AJ11" s="28">
        <f>MAX(AJ18:AJ55)</f>
        <v>0.08</v>
      </c>
      <c r="AL11" s="31">
        <f>MAX(AL18:AL55)</f>
        <v>0.12</v>
      </c>
      <c r="AM11" s="28">
        <f>MAX(AM18:AM55)</f>
        <v>0.12</v>
      </c>
      <c r="AO11" s="32">
        <f>MAX(AO18:AO55)</f>
        <v>0.14000000000000001</v>
      </c>
      <c r="AP11" s="30">
        <f>MAX(AP18:AP55)</f>
        <v>0.12</v>
      </c>
      <c r="AR11" s="32">
        <f>MAX(AR18:AR55)</f>
        <v>3.3333333333333335</v>
      </c>
      <c r="AS11" s="30">
        <f>MAX(AS18:AS55)</f>
        <v>3.5862068965517246</v>
      </c>
      <c r="AU11" s="32">
        <f>MAX(AU18:AU55)</f>
        <v>8.3333333333333339</v>
      </c>
      <c r="AV11" s="30">
        <f>MAX(AV18:AV55)</f>
        <v>7.5000000000000009</v>
      </c>
      <c r="AX11" s="32">
        <f>MAX(AX18:AX55)</f>
        <v>73</v>
      </c>
      <c r="AY11" s="30">
        <f>MAX(AY18:AY55)</f>
        <v>78</v>
      </c>
      <c r="BA11" s="32">
        <f>MAX(BA18:BA55)</f>
        <v>177</v>
      </c>
      <c r="BB11" s="30">
        <f>MAX(BB18:BB55)</f>
        <v>166</v>
      </c>
      <c r="BD11" s="31">
        <f>MAX(BD18:BD55)</f>
        <v>60</v>
      </c>
      <c r="BE11" s="28">
        <f>MAX(BE18:BE55)</f>
        <v>69</v>
      </c>
    </row>
    <row r="12" spans="1:57" ht="17" thickBot="1">
      <c r="A12" s="16" t="s">
        <v>43</v>
      </c>
      <c r="B12" s="34">
        <f>TTEST(B18:B55,C18:C55,2,1)</f>
        <v>2.3533038421062473E-3</v>
      </c>
      <c r="C12" s="33"/>
      <c r="E12" s="35">
        <f>TTEST(E19:E55,F19:F55,2,1)</f>
        <v>0.31344136326117522</v>
      </c>
      <c r="F12" s="36"/>
      <c r="H12" s="34">
        <f>TTEST(H19:H55,I19:I55,2,1)</f>
        <v>7.1410190436513457E-3</v>
      </c>
      <c r="I12" s="33"/>
      <c r="K12" s="34">
        <f>TTEST(K19:K55,L19:L55,2,1)</f>
        <v>1.1121677377980614E-2</v>
      </c>
      <c r="L12" s="33"/>
      <c r="N12" s="35">
        <f>TTEST(N19:N55,O19:O55,2,1)</f>
        <v>0.4930649358924788</v>
      </c>
      <c r="O12" s="36"/>
      <c r="Q12" s="35">
        <f>TTEST(Q19:Q55,R19:R55,2,1)</f>
        <v>0.2801596158461731</v>
      </c>
      <c r="R12" s="36"/>
      <c r="T12" s="35">
        <f>TTEST(T18:T55,U18:U55,2,1)</f>
        <v>0.90716125475524678</v>
      </c>
      <c r="U12" s="36"/>
      <c r="W12" s="35">
        <f>TTEST(W18:W55,X18:X55,2,1)</f>
        <v>0.77695878729955081</v>
      </c>
      <c r="X12" s="36"/>
      <c r="Z12" s="35">
        <f>TTEST(Z18:Z55,AA18:AA55,2,1)</f>
        <v>0.55091088113465669</v>
      </c>
      <c r="AA12" s="36"/>
      <c r="AC12" s="34">
        <f>TTEST(AC18:AC55,AD18:AD55,2,1)</f>
        <v>1.2162458366219292E-3</v>
      </c>
      <c r="AD12" s="33"/>
      <c r="AF12" s="34">
        <f>TTEST(AF18:AF55,AG18:AG55,2,1)</f>
        <v>0.1242370864699066</v>
      </c>
      <c r="AG12" s="33"/>
      <c r="AI12" s="34">
        <f>TTEST(AI18:AI55,AJ18:AJ55,2,1)</f>
        <v>2.0250910481964916E-2</v>
      </c>
      <c r="AJ12" s="33"/>
      <c r="AL12" s="34">
        <f>TTEST(AL18:AL55,AM18:AM55,2,1)</f>
        <v>4.5610486276924656E-2</v>
      </c>
      <c r="AM12" s="33"/>
      <c r="AO12" s="35">
        <f>TTEST(AO18:AO55,AP18:AP55,2,1)</f>
        <v>0.7229345035956809</v>
      </c>
      <c r="AP12" s="36"/>
      <c r="AR12" s="35">
        <f>TTEST(AR18:AR55,AS18:AS55,2,1)</f>
        <v>0.70840850447258163</v>
      </c>
      <c r="AS12" s="36"/>
      <c r="AU12" s="35">
        <f>TTEST(AU18:AU55,AV18:AV55,2,1)</f>
        <v>8.3890766261530414E-2</v>
      </c>
      <c r="AV12" s="36"/>
      <c r="AX12" s="35">
        <f>TTEST(AX18:AX55,AY18:AY55,2,1)</f>
        <v>0.96185486306792278</v>
      </c>
      <c r="AY12" s="36"/>
      <c r="BA12" s="35">
        <f>TTEST(BA18:BA55,BB18:BB55,2,1)</f>
        <v>0.38388555314596096</v>
      </c>
      <c r="BB12" s="36"/>
      <c r="BD12" s="34">
        <f>TTEST(BD18:BD55,BE18:BE55,2,1)</f>
        <v>1.6730316718466188E-2</v>
      </c>
      <c r="BE12" s="33"/>
    </row>
    <row r="16" spans="1:57">
      <c r="B16" t="s">
        <v>34</v>
      </c>
      <c r="C16" t="s">
        <v>35</v>
      </c>
      <c r="E16" t="s">
        <v>34</v>
      </c>
      <c r="F16" t="s">
        <v>35</v>
      </c>
      <c r="H16" t="s">
        <v>34</v>
      </c>
      <c r="I16" t="s">
        <v>35</v>
      </c>
      <c r="K16" t="s">
        <v>34</v>
      </c>
      <c r="L16" t="s">
        <v>35</v>
      </c>
      <c r="N16" t="s">
        <v>34</v>
      </c>
      <c r="O16" t="s">
        <v>35</v>
      </c>
      <c r="Q16" t="s">
        <v>34</v>
      </c>
      <c r="R16" t="s">
        <v>35</v>
      </c>
      <c r="T16" t="s">
        <v>34</v>
      </c>
      <c r="U16" t="s">
        <v>35</v>
      </c>
      <c r="W16" t="s">
        <v>34</v>
      </c>
      <c r="X16" t="s">
        <v>35</v>
      </c>
      <c r="Z16" t="s">
        <v>34</v>
      </c>
      <c r="AA16" t="s">
        <v>35</v>
      </c>
      <c r="AC16" t="s">
        <v>34</v>
      </c>
      <c r="AD16" t="s">
        <v>35</v>
      </c>
      <c r="AF16" t="s">
        <v>34</v>
      </c>
      <c r="AG16" t="s">
        <v>35</v>
      </c>
      <c r="AI16" t="s">
        <v>34</v>
      </c>
      <c r="AJ16" t="s">
        <v>35</v>
      </c>
      <c r="AL16" t="s">
        <v>34</v>
      </c>
      <c r="AM16" t="s">
        <v>35</v>
      </c>
      <c r="AO16" t="s">
        <v>34</v>
      </c>
      <c r="AP16" t="s">
        <v>35</v>
      </c>
      <c r="AR16" t="s">
        <v>34</v>
      </c>
      <c r="AS16" t="s">
        <v>35</v>
      </c>
      <c r="AU16" t="s">
        <v>34</v>
      </c>
      <c r="AV16" t="s">
        <v>35</v>
      </c>
      <c r="AX16" t="s">
        <v>34</v>
      </c>
      <c r="AY16" t="s">
        <v>35</v>
      </c>
      <c r="BA16" t="s">
        <v>34</v>
      </c>
      <c r="BB16" t="s">
        <v>35</v>
      </c>
      <c r="BD16" t="s">
        <v>34</v>
      </c>
      <c r="BE16" t="s">
        <v>35</v>
      </c>
    </row>
    <row r="17" spans="1:57" ht="17" thickBot="1">
      <c r="B17" t="s">
        <v>44</v>
      </c>
      <c r="C17" t="s">
        <v>44</v>
      </c>
      <c r="E17" t="s">
        <v>44</v>
      </c>
      <c r="F17" t="s">
        <v>44</v>
      </c>
      <c r="H17" t="s">
        <v>44</v>
      </c>
      <c r="I17" t="s">
        <v>44</v>
      </c>
      <c r="K17" t="s">
        <v>44</v>
      </c>
      <c r="L17" t="s">
        <v>44</v>
      </c>
      <c r="N17" t="s">
        <v>44</v>
      </c>
      <c r="O17" t="s">
        <v>44</v>
      </c>
      <c r="Q17" t="s">
        <v>44</v>
      </c>
      <c r="R17" t="s">
        <v>44</v>
      </c>
      <c r="T17" t="s">
        <v>44</v>
      </c>
      <c r="U17" t="s">
        <v>44</v>
      </c>
      <c r="W17" t="s">
        <v>44</v>
      </c>
      <c r="X17" t="s">
        <v>44</v>
      </c>
      <c r="Z17" t="s">
        <v>44</v>
      </c>
      <c r="AA17" t="s">
        <v>44</v>
      </c>
      <c r="AB17" s="37"/>
      <c r="AC17" t="s">
        <v>44</v>
      </c>
      <c r="AD17" t="s">
        <v>44</v>
      </c>
      <c r="AF17" t="s">
        <v>44</v>
      </c>
      <c r="AG17" t="s">
        <v>44</v>
      </c>
      <c r="AI17" t="s">
        <v>44</v>
      </c>
      <c r="AJ17" t="s">
        <v>44</v>
      </c>
      <c r="AL17" t="s">
        <v>44</v>
      </c>
      <c r="AM17" t="s">
        <v>44</v>
      </c>
      <c r="AO17" t="s">
        <v>44</v>
      </c>
      <c r="AP17" t="s">
        <v>44</v>
      </c>
      <c r="AR17" t="s">
        <v>44</v>
      </c>
      <c r="AS17" t="s">
        <v>44</v>
      </c>
      <c r="AU17" t="s">
        <v>44</v>
      </c>
      <c r="AV17" t="s">
        <v>44</v>
      </c>
      <c r="BA17" t="s">
        <v>44</v>
      </c>
      <c r="BB17" t="s">
        <v>44</v>
      </c>
      <c r="BD17" t="s">
        <v>44</v>
      </c>
      <c r="BE17" t="s">
        <v>44</v>
      </c>
    </row>
    <row r="18" spans="1:57">
      <c r="A18">
        <v>3</v>
      </c>
      <c r="B18" s="41">
        <v>39.799999999999997</v>
      </c>
      <c r="C18" s="122">
        <v>31.5</v>
      </c>
      <c r="E18" s="39">
        <v>5.7</v>
      </c>
      <c r="F18" s="7">
        <v>7</v>
      </c>
      <c r="H18" s="123"/>
      <c r="I18" s="124"/>
      <c r="K18" s="123">
        <v>1.38</v>
      </c>
      <c r="L18" s="124">
        <v>1.31</v>
      </c>
      <c r="N18" s="123">
        <v>-2.6</v>
      </c>
      <c r="O18" s="124">
        <v>-2.5</v>
      </c>
      <c r="Q18" s="123">
        <v>-0.92</v>
      </c>
      <c r="R18" s="124">
        <v>-1.2</v>
      </c>
      <c r="T18" s="125">
        <v>0.95</v>
      </c>
      <c r="U18" s="126">
        <v>0.88</v>
      </c>
      <c r="W18" s="127">
        <v>0.51</v>
      </c>
      <c r="X18" s="128">
        <v>0.33</v>
      </c>
      <c r="Z18" s="129">
        <v>148</v>
      </c>
      <c r="AA18" s="130">
        <v>198</v>
      </c>
      <c r="AB18" s="131"/>
      <c r="AC18" s="129">
        <v>17.600000000000001</v>
      </c>
      <c r="AD18" s="130">
        <v>20</v>
      </c>
      <c r="AF18" s="127">
        <v>0.19</v>
      </c>
      <c r="AG18" s="128">
        <v>0.18</v>
      </c>
      <c r="AI18" s="127">
        <v>0.05</v>
      </c>
      <c r="AJ18" s="128">
        <v>0.05</v>
      </c>
      <c r="AL18" s="127">
        <v>0.11</v>
      </c>
      <c r="AM18" s="128">
        <v>0.11</v>
      </c>
      <c r="AO18" s="127">
        <v>0.1</v>
      </c>
      <c r="AP18" s="128">
        <v>0.1</v>
      </c>
      <c r="AR18" s="132">
        <f t="shared" ref="AR18:AS23" si="38">T18/W18</f>
        <v>1.8627450980392155</v>
      </c>
      <c r="AS18" s="132">
        <f t="shared" si="38"/>
        <v>2.6666666666666665</v>
      </c>
      <c r="AU18" s="132">
        <f t="shared" ref="AU18:AV21" si="39">T18/AF18</f>
        <v>5</v>
      </c>
      <c r="AV18" s="132">
        <f t="shared" si="39"/>
        <v>4.8888888888888893</v>
      </c>
      <c r="AX18" s="133">
        <v>47</v>
      </c>
      <c r="AY18" s="134">
        <v>49</v>
      </c>
      <c r="BA18" s="39">
        <v>99</v>
      </c>
      <c r="BB18" s="88">
        <v>121</v>
      </c>
      <c r="BD18" s="39">
        <v>44</v>
      </c>
      <c r="BE18" s="88">
        <v>57</v>
      </c>
    </row>
    <row r="19" spans="1:57" ht="17" thickBot="1">
      <c r="A19">
        <v>4</v>
      </c>
      <c r="B19" s="41">
        <v>45</v>
      </c>
      <c r="C19" s="122">
        <v>44</v>
      </c>
      <c r="E19" s="39">
        <v>17</v>
      </c>
      <c r="F19" s="7">
        <v>13.5</v>
      </c>
      <c r="H19" s="135">
        <v>17.399999999999999</v>
      </c>
      <c r="I19" s="136">
        <v>15.8</v>
      </c>
      <c r="K19" s="135">
        <v>1.7</v>
      </c>
      <c r="L19" s="136">
        <v>2.2000000000000002</v>
      </c>
      <c r="N19" s="135">
        <v>-2.5</v>
      </c>
      <c r="O19" s="136">
        <v>-2.4</v>
      </c>
      <c r="Q19" s="135">
        <v>-1.3</v>
      </c>
      <c r="R19" s="136">
        <v>-2.1</v>
      </c>
      <c r="T19" s="137">
        <v>0.9</v>
      </c>
      <c r="U19" s="138">
        <v>0.62</v>
      </c>
      <c r="W19" s="137">
        <v>0.31</v>
      </c>
      <c r="X19" s="138">
        <v>0.34</v>
      </c>
      <c r="Z19" s="137">
        <v>150</v>
      </c>
      <c r="AA19" s="138">
        <v>150</v>
      </c>
      <c r="AB19" s="139"/>
      <c r="AC19" s="140">
        <v>19</v>
      </c>
      <c r="AD19" s="141">
        <v>25</v>
      </c>
      <c r="AF19" s="137">
        <v>0.16</v>
      </c>
      <c r="AG19" s="138">
        <v>0.13</v>
      </c>
      <c r="AI19" s="137">
        <v>7.0000000000000007E-2</v>
      </c>
      <c r="AJ19" s="138">
        <v>0.06</v>
      </c>
      <c r="AL19" s="142">
        <v>0.11</v>
      </c>
      <c r="AM19" s="143">
        <v>0.11</v>
      </c>
      <c r="AO19" s="137">
        <v>0.1</v>
      </c>
      <c r="AP19" s="138">
        <v>0.1</v>
      </c>
      <c r="AR19" s="132">
        <f t="shared" si="38"/>
        <v>2.903225806451613</v>
      </c>
      <c r="AS19" s="132">
        <f t="shared" si="38"/>
        <v>1.8235294117647058</v>
      </c>
      <c r="AU19" s="132">
        <f t="shared" si="39"/>
        <v>5.625</v>
      </c>
      <c r="AV19" s="132">
        <f t="shared" si="39"/>
        <v>4.7692307692307692</v>
      </c>
      <c r="AX19" s="144">
        <v>52</v>
      </c>
      <c r="AY19" s="145">
        <v>51</v>
      </c>
      <c r="BA19" s="39">
        <v>128</v>
      </c>
      <c r="BB19" s="88">
        <v>101</v>
      </c>
      <c r="BD19" s="39">
        <v>52</v>
      </c>
      <c r="BE19" s="88">
        <v>55</v>
      </c>
    </row>
    <row r="20" spans="1:57" ht="17" thickBot="1">
      <c r="A20">
        <v>5</v>
      </c>
      <c r="B20" s="41"/>
      <c r="C20" s="122"/>
      <c r="E20" s="39"/>
      <c r="F20" s="7"/>
      <c r="H20" s="135"/>
      <c r="I20" s="136"/>
      <c r="K20" s="146"/>
      <c r="L20" s="136"/>
      <c r="N20" s="146"/>
      <c r="O20" s="136"/>
      <c r="Q20" s="146"/>
      <c r="R20" s="136"/>
      <c r="T20" s="137"/>
      <c r="U20" s="138"/>
      <c r="W20" s="137"/>
      <c r="X20" s="138"/>
      <c r="Z20" s="137"/>
      <c r="AA20" s="138"/>
      <c r="AB20" s="147"/>
      <c r="AC20" s="137"/>
      <c r="AD20" s="138"/>
      <c r="AF20" s="137"/>
      <c r="AG20" s="138"/>
      <c r="AI20" s="137"/>
      <c r="AJ20" s="138"/>
      <c r="AL20" s="127"/>
      <c r="AM20" s="128"/>
      <c r="AO20" s="137"/>
      <c r="AP20" s="138"/>
      <c r="AR20" s="132"/>
      <c r="AS20" s="132"/>
      <c r="AU20" s="132"/>
      <c r="AV20" s="132"/>
      <c r="AX20" s="98"/>
      <c r="AY20" s="148"/>
      <c r="BA20" s="39"/>
      <c r="BB20" s="88"/>
      <c r="BD20" s="39"/>
      <c r="BE20" s="88"/>
    </row>
    <row r="21" spans="1:57" ht="17" thickBot="1">
      <c r="A21">
        <v>6</v>
      </c>
      <c r="B21" s="41">
        <v>33</v>
      </c>
      <c r="C21" s="122">
        <v>40.4</v>
      </c>
      <c r="E21" s="39">
        <v>6.9</v>
      </c>
      <c r="F21" s="7">
        <v>10.6</v>
      </c>
      <c r="H21" s="135">
        <v>16</v>
      </c>
      <c r="I21" s="136">
        <v>16.399999999999999</v>
      </c>
      <c r="K21" s="135">
        <v>1.4</v>
      </c>
      <c r="L21" s="136">
        <v>1.7</v>
      </c>
      <c r="N21" s="135">
        <v>-2.4</v>
      </c>
      <c r="O21" s="136">
        <v>-2.4500000000000002</v>
      </c>
      <c r="Q21" s="135">
        <v>-1.3</v>
      </c>
      <c r="R21" s="136">
        <v>-1.77</v>
      </c>
      <c r="T21" s="137">
        <v>0.73</v>
      </c>
      <c r="U21" s="149">
        <v>0.73</v>
      </c>
      <c r="W21" s="137">
        <v>0.32</v>
      </c>
      <c r="X21" s="149">
        <v>0.32</v>
      </c>
      <c r="Z21" s="137">
        <v>209</v>
      </c>
      <c r="AA21" s="149">
        <v>209</v>
      </c>
      <c r="AB21" s="150"/>
      <c r="AC21" s="137">
        <v>24.7</v>
      </c>
      <c r="AD21" s="149">
        <v>22.9</v>
      </c>
      <c r="AF21" s="137">
        <v>0.15</v>
      </c>
      <c r="AG21" s="149">
        <v>0.15</v>
      </c>
      <c r="AI21" s="137">
        <v>0.05</v>
      </c>
      <c r="AJ21" s="149">
        <v>0.05</v>
      </c>
      <c r="AL21" s="127">
        <v>0.09</v>
      </c>
      <c r="AM21" s="128">
        <v>0.08</v>
      </c>
      <c r="AO21" s="137">
        <v>0.1</v>
      </c>
      <c r="AP21" s="149">
        <v>0.09</v>
      </c>
      <c r="AR21" s="132">
        <f t="shared" si="38"/>
        <v>2.28125</v>
      </c>
      <c r="AS21" s="132">
        <f t="shared" si="38"/>
        <v>2.28125</v>
      </c>
      <c r="AU21" s="132">
        <f t="shared" si="39"/>
        <v>4.8666666666666671</v>
      </c>
      <c r="AV21" s="132">
        <f t="shared" si="39"/>
        <v>4.8666666666666671</v>
      </c>
      <c r="AX21" s="98">
        <v>61</v>
      </c>
      <c r="AY21" s="148">
        <v>59</v>
      </c>
      <c r="BA21" s="39">
        <v>101</v>
      </c>
      <c r="BB21" s="88">
        <v>98</v>
      </c>
      <c r="BD21" s="39">
        <v>50</v>
      </c>
      <c r="BE21" s="88">
        <v>61</v>
      </c>
    </row>
    <row r="22" spans="1:57" ht="17" thickBot="1">
      <c r="A22">
        <v>7</v>
      </c>
      <c r="B22" s="41" t="s">
        <v>83</v>
      </c>
      <c r="C22" s="122">
        <v>52</v>
      </c>
      <c r="E22" s="39">
        <v>15</v>
      </c>
      <c r="F22" s="7">
        <v>10.6</v>
      </c>
      <c r="H22" s="135"/>
      <c r="I22" s="136"/>
      <c r="K22" s="135">
        <v>1.3</v>
      </c>
      <c r="L22" s="136">
        <v>2.4</v>
      </c>
      <c r="N22" s="135">
        <v>-1.8</v>
      </c>
      <c r="O22" s="136">
        <v>-2.6</v>
      </c>
      <c r="Q22" s="135">
        <v>-1.9</v>
      </c>
      <c r="R22" s="136">
        <v>-1.8</v>
      </c>
      <c r="T22" s="137">
        <v>0.64</v>
      </c>
      <c r="U22" s="138">
        <v>0.63</v>
      </c>
      <c r="W22" s="137">
        <v>0.38</v>
      </c>
      <c r="X22" s="138">
        <v>0.36</v>
      </c>
      <c r="Z22" s="137">
        <v>228</v>
      </c>
      <c r="AA22" s="138">
        <v>249</v>
      </c>
      <c r="AB22" s="147"/>
      <c r="AC22" s="137">
        <v>16.2</v>
      </c>
      <c r="AD22" s="138">
        <v>20.399999999999999</v>
      </c>
      <c r="AF22" s="137"/>
      <c r="AG22" s="151"/>
      <c r="AI22" s="137"/>
      <c r="AJ22" s="151"/>
      <c r="AL22" s="152"/>
      <c r="AM22" s="153"/>
      <c r="AO22" s="137"/>
      <c r="AP22" s="151"/>
      <c r="AR22" s="132">
        <f t="shared" si="38"/>
        <v>1.6842105263157894</v>
      </c>
      <c r="AS22" s="132">
        <f t="shared" si="38"/>
        <v>1.75</v>
      </c>
      <c r="AU22" s="132"/>
      <c r="AV22" s="132"/>
      <c r="AX22" s="98">
        <v>49</v>
      </c>
      <c r="AY22" s="148">
        <v>48</v>
      </c>
      <c r="BA22" s="39">
        <v>100</v>
      </c>
      <c r="BB22" s="88">
        <v>122</v>
      </c>
      <c r="BD22" s="39">
        <v>57</v>
      </c>
      <c r="BE22" s="88">
        <v>61</v>
      </c>
    </row>
    <row r="23" spans="1:57" ht="17" thickBot="1">
      <c r="A23">
        <v>8</v>
      </c>
      <c r="B23" s="41">
        <v>38</v>
      </c>
      <c r="C23" s="122">
        <v>43.8</v>
      </c>
      <c r="E23" s="39">
        <v>7.9</v>
      </c>
      <c r="F23" s="7">
        <v>9.6</v>
      </c>
      <c r="H23" s="135">
        <v>17.2</v>
      </c>
      <c r="I23" s="136">
        <v>18.600000000000001</v>
      </c>
      <c r="K23" s="135">
        <v>1.26</v>
      </c>
      <c r="L23" s="136">
        <v>1.6</v>
      </c>
      <c r="N23" s="135">
        <v>-2.35</v>
      </c>
      <c r="O23" s="136">
        <v>-3</v>
      </c>
      <c r="Q23" s="135">
        <v>-1.45</v>
      </c>
      <c r="R23" s="136">
        <v>-1.65</v>
      </c>
      <c r="T23" s="137">
        <v>1.06</v>
      </c>
      <c r="U23" s="138">
        <v>1.04</v>
      </c>
      <c r="W23" s="137">
        <v>0.42</v>
      </c>
      <c r="X23" s="138">
        <v>0.28999999999999998</v>
      </c>
      <c r="Z23" s="137">
        <v>192</v>
      </c>
      <c r="AA23" s="138">
        <v>162</v>
      </c>
      <c r="AB23" s="147"/>
      <c r="AC23" s="137">
        <v>24.4</v>
      </c>
      <c r="AD23" s="138">
        <v>25.1</v>
      </c>
      <c r="AF23" s="137">
        <v>0.16</v>
      </c>
      <c r="AG23" s="151">
        <v>0.16</v>
      </c>
      <c r="AI23" s="137">
        <v>0.04</v>
      </c>
      <c r="AJ23" s="151">
        <v>0.05</v>
      </c>
      <c r="AL23" s="154">
        <v>0.08</v>
      </c>
      <c r="AM23" s="155">
        <v>0.09</v>
      </c>
      <c r="AO23" s="137">
        <v>0.09</v>
      </c>
      <c r="AP23" s="151">
        <v>0.09</v>
      </c>
      <c r="AR23" s="132">
        <f t="shared" si="38"/>
        <v>2.5238095238095242</v>
      </c>
      <c r="AS23" s="132">
        <f t="shared" si="38"/>
        <v>3.5862068965517246</v>
      </c>
      <c r="AU23" s="132">
        <f>T23/AF23</f>
        <v>6.625</v>
      </c>
      <c r="AV23" s="132">
        <f>U23/AG23</f>
        <v>6.5</v>
      </c>
      <c r="AX23" s="98">
        <v>46</v>
      </c>
      <c r="AY23" s="148">
        <v>46</v>
      </c>
      <c r="BA23" s="39">
        <v>112</v>
      </c>
      <c r="BB23" s="88">
        <v>154</v>
      </c>
      <c r="BD23" s="39">
        <v>58</v>
      </c>
      <c r="BE23" s="88">
        <v>69</v>
      </c>
    </row>
    <row r="24" spans="1:57" ht="17" thickBot="1">
      <c r="A24">
        <v>9</v>
      </c>
      <c r="B24" s="41"/>
      <c r="C24" s="122"/>
      <c r="E24" s="39"/>
      <c r="F24" s="7"/>
      <c r="H24" s="135"/>
      <c r="I24" s="136"/>
      <c r="K24" s="135"/>
      <c r="L24" s="136"/>
      <c r="N24" s="135"/>
      <c r="O24" s="136"/>
      <c r="Q24" s="135"/>
      <c r="R24" s="136"/>
      <c r="T24" s="137"/>
      <c r="U24" s="138"/>
      <c r="W24" s="137"/>
      <c r="X24" s="138"/>
      <c r="Z24" s="137"/>
      <c r="AA24" s="138"/>
      <c r="AB24" s="147"/>
      <c r="AC24" s="137"/>
      <c r="AD24" s="138"/>
      <c r="AF24" s="137"/>
      <c r="AG24" s="151"/>
      <c r="AI24" s="137"/>
      <c r="AJ24" s="151"/>
      <c r="AL24" s="154"/>
      <c r="AM24" s="155"/>
      <c r="AO24" s="137"/>
      <c r="AP24" s="151"/>
      <c r="AR24" s="132"/>
      <c r="AS24" s="132"/>
      <c r="AU24" s="132"/>
      <c r="AV24" s="132"/>
      <c r="AX24" s="98"/>
      <c r="AY24" s="148"/>
      <c r="BA24" s="39"/>
      <c r="BB24" s="88"/>
      <c r="BD24" s="39"/>
      <c r="BE24" s="88"/>
    </row>
    <row r="25" spans="1:57">
      <c r="A25">
        <v>10</v>
      </c>
      <c r="B25" s="41"/>
      <c r="C25" s="122"/>
      <c r="E25" s="39"/>
      <c r="F25" s="7"/>
      <c r="H25" s="135"/>
      <c r="I25" s="136"/>
      <c r="K25" s="146"/>
      <c r="L25" s="136"/>
      <c r="N25" s="146"/>
      <c r="O25" s="136"/>
      <c r="Q25" s="146"/>
      <c r="R25" s="136"/>
      <c r="T25" s="127"/>
      <c r="U25" s="128"/>
      <c r="W25" s="127"/>
      <c r="X25" s="128"/>
      <c r="Z25" s="156"/>
      <c r="AA25" s="157"/>
      <c r="AB25" s="158"/>
      <c r="AC25" s="156"/>
      <c r="AD25" s="157"/>
      <c r="AF25" s="127"/>
      <c r="AG25" s="128"/>
      <c r="AI25" s="154"/>
      <c r="AJ25" s="155"/>
      <c r="AL25" s="154"/>
      <c r="AM25" s="155"/>
      <c r="AO25" s="154"/>
      <c r="AP25" s="155"/>
      <c r="AR25" s="132"/>
      <c r="AS25" s="132"/>
      <c r="AU25" s="132"/>
      <c r="AV25" s="132"/>
      <c r="AX25" s="98"/>
      <c r="AY25" s="148"/>
      <c r="BA25" s="39"/>
      <c r="BB25" s="88"/>
      <c r="BD25" s="39"/>
      <c r="BE25" s="88"/>
    </row>
    <row r="26" spans="1:57" ht="17" thickBot="1">
      <c r="A26">
        <v>11</v>
      </c>
      <c r="B26" s="41"/>
      <c r="C26" s="122"/>
      <c r="E26" s="39"/>
      <c r="F26" s="7"/>
      <c r="H26" s="135"/>
      <c r="I26" s="136"/>
      <c r="K26" s="135"/>
      <c r="L26" s="136"/>
      <c r="N26" s="135"/>
      <c r="O26" s="136"/>
      <c r="Q26" s="135"/>
      <c r="R26" s="136"/>
      <c r="T26" s="137"/>
      <c r="U26" s="138"/>
      <c r="W26" s="137"/>
      <c r="X26" s="138"/>
      <c r="Z26" s="137"/>
      <c r="AA26" s="138"/>
      <c r="AB26" s="147"/>
      <c r="AC26" s="137"/>
      <c r="AD26" s="138"/>
      <c r="AF26" s="137"/>
      <c r="AG26" s="151"/>
      <c r="AI26" s="137"/>
      <c r="AJ26" s="151"/>
      <c r="AL26" s="154"/>
      <c r="AM26" s="155"/>
      <c r="AO26" s="140"/>
      <c r="AP26" s="141"/>
      <c r="AR26" s="132"/>
      <c r="AS26" s="132"/>
      <c r="AU26" s="132"/>
      <c r="AV26" s="132"/>
      <c r="AX26" s="98"/>
      <c r="AY26" s="148"/>
      <c r="BA26" s="39"/>
      <c r="BB26" s="88"/>
      <c r="BD26" s="39"/>
      <c r="BE26" s="88"/>
    </row>
    <row r="27" spans="1:57" ht="17" thickBot="1">
      <c r="A27">
        <v>12</v>
      </c>
      <c r="B27" s="159">
        <v>36</v>
      </c>
      <c r="C27" s="122">
        <v>43.5</v>
      </c>
      <c r="E27" s="7">
        <v>13.7</v>
      </c>
      <c r="F27" s="7">
        <v>9</v>
      </c>
      <c r="H27" s="146">
        <v>15.6</v>
      </c>
      <c r="I27" s="136">
        <v>12.5</v>
      </c>
      <c r="K27" s="135">
        <v>1.46</v>
      </c>
      <c r="L27" s="136">
        <v>1.3</v>
      </c>
      <c r="N27" s="135">
        <v>-2.75</v>
      </c>
      <c r="O27" s="136">
        <v>-1.7</v>
      </c>
      <c r="Q27" s="135">
        <v>-2.2999999999999998</v>
      </c>
      <c r="R27" s="136">
        <v>-1.3</v>
      </c>
      <c r="T27" s="137"/>
      <c r="U27" s="138"/>
      <c r="W27" s="137"/>
      <c r="X27" s="138"/>
      <c r="Z27" s="137"/>
      <c r="AA27" s="138"/>
      <c r="AB27" s="147"/>
      <c r="AC27" s="137"/>
      <c r="AD27" s="138"/>
      <c r="AF27" s="137"/>
      <c r="AG27" s="151"/>
      <c r="AI27" s="137"/>
      <c r="AJ27" s="151"/>
      <c r="AL27" s="154">
        <v>7.0000000000000007E-2</v>
      </c>
      <c r="AM27" s="155">
        <v>0.08</v>
      </c>
      <c r="AO27" s="137"/>
      <c r="AP27" s="151"/>
      <c r="AR27" s="132"/>
      <c r="AS27" s="132"/>
      <c r="AU27" s="132"/>
      <c r="AV27" s="132"/>
      <c r="AX27" s="98">
        <v>62</v>
      </c>
      <c r="AY27" s="148">
        <v>64</v>
      </c>
      <c r="BA27" s="88">
        <v>117</v>
      </c>
      <c r="BB27" s="88">
        <v>121</v>
      </c>
      <c r="BD27" s="88">
        <v>51</v>
      </c>
      <c r="BE27" s="88">
        <v>53</v>
      </c>
    </row>
    <row r="28" spans="1:57">
      <c r="A28">
        <v>13</v>
      </c>
      <c r="B28" s="159"/>
      <c r="C28" s="122"/>
      <c r="E28" s="7"/>
      <c r="F28" s="7"/>
      <c r="H28" s="146"/>
      <c r="I28" s="136"/>
      <c r="K28" s="146"/>
      <c r="L28" s="136"/>
      <c r="N28" s="146"/>
      <c r="O28" s="136"/>
      <c r="Q28" s="146"/>
      <c r="R28" s="136"/>
      <c r="T28" s="127"/>
      <c r="U28" s="128"/>
      <c r="W28" s="127"/>
      <c r="X28" s="128"/>
      <c r="Z28" s="156"/>
      <c r="AA28" s="157"/>
      <c r="AB28" s="158"/>
      <c r="AC28" s="156"/>
      <c r="AD28" s="157"/>
      <c r="AF28" s="127"/>
      <c r="AG28" s="128"/>
      <c r="AI28" s="154"/>
      <c r="AJ28" s="155"/>
      <c r="AL28" s="154"/>
      <c r="AM28" s="155"/>
      <c r="AO28" s="154"/>
      <c r="AP28" s="155"/>
      <c r="AR28" s="132"/>
      <c r="AS28" s="132"/>
      <c r="AU28" s="132"/>
      <c r="AV28" s="132"/>
      <c r="AX28" s="98"/>
      <c r="AY28" s="148"/>
      <c r="BA28" s="88"/>
      <c r="BB28" s="88"/>
      <c r="BD28" s="88"/>
      <c r="BE28" s="88"/>
    </row>
    <row r="29" spans="1:57">
      <c r="A29">
        <v>14</v>
      </c>
      <c r="B29" s="159">
        <v>33.5</v>
      </c>
      <c r="C29" s="122">
        <v>31.25</v>
      </c>
      <c r="E29" s="7">
        <v>6.9</v>
      </c>
      <c r="F29" s="7">
        <v>6.9</v>
      </c>
      <c r="H29" s="146"/>
      <c r="I29" s="136"/>
      <c r="K29" s="135">
        <v>1.5</v>
      </c>
      <c r="L29" s="136">
        <v>1.1499999999999999</v>
      </c>
      <c r="N29" s="135">
        <v>-2.4500000000000002</v>
      </c>
      <c r="O29" s="136">
        <v>-2</v>
      </c>
      <c r="Q29" s="135">
        <v>-1.1000000000000001</v>
      </c>
      <c r="R29" s="136">
        <v>-1.1000000000000001</v>
      </c>
      <c r="T29" s="127">
        <v>0.69</v>
      </c>
      <c r="U29" s="128">
        <v>0.76</v>
      </c>
      <c r="W29" s="127">
        <v>0.39</v>
      </c>
      <c r="X29" s="128">
        <v>0.36</v>
      </c>
      <c r="Z29" s="156">
        <v>182</v>
      </c>
      <c r="AA29" s="157">
        <v>200</v>
      </c>
      <c r="AB29" s="158"/>
      <c r="AC29" s="156">
        <v>17.3</v>
      </c>
      <c r="AD29" s="157">
        <v>19.7</v>
      </c>
      <c r="AF29" s="127">
        <v>0.16</v>
      </c>
      <c r="AG29" s="128">
        <v>0.16</v>
      </c>
      <c r="AI29" s="127">
        <v>7.0000000000000007E-2</v>
      </c>
      <c r="AJ29" s="128">
        <v>0.06</v>
      </c>
      <c r="AL29" s="127"/>
      <c r="AM29" s="128"/>
      <c r="AO29" s="127">
        <v>0.11</v>
      </c>
      <c r="AP29" s="128">
        <v>0.09</v>
      </c>
      <c r="AR29" s="132">
        <f>T29/W29</f>
        <v>1.7692307692307689</v>
      </c>
      <c r="AS29" s="132">
        <f>U29/X29</f>
        <v>2.1111111111111112</v>
      </c>
      <c r="AU29" s="132">
        <f>T29/AF29</f>
        <v>4.3125</v>
      </c>
      <c r="AV29" s="132">
        <f>U29/AG29</f>
        <v>4.75</v>
      </c>
      <c r="AX29" s="98">
        <v>54</v>
      </c>
      <c r="AY29" s="148">
        <v>55</v>
      </c>
      <c r="BA29" s="88">
        <v>177</v>
      </c>
      <c r="BB29" s="88">
        <v>166</v>
      </c>
      <c r="BD29" s="88">
        <v>58</v>
      </c>
      <c r="BE29" s="88">
        <v>52</v>
      </c>
    </row>
    <row r="30" spans="1:57">
      <c r="A30">
        <v>15</v>
      </c>
      <c r="B30" s="159"/>
      <c r="C30" s="122"/>
      <c r="E30" s="7"/>
      <c r="F30" s="7"/>
      <c r="H30" s="146"/>
      <c r="I30" s="136"/>
      <c r="K30" s="146"/>
      <c r="L30" s="136"/>
      <c r="N30" s="146"/>
      <c r="O30" s="136"/>
      <c r="Q30" s="146"/>
      <c r="R30" s="136"/>
      <c r="T30" s="127"/>
      <c r="U30" s="128"/>
      <c r="W30" s="127"/>
      <c r="X30" s="128"/>
      <c r="Z30" s="156"/>
      <c r="AA30" s="157"/>
      <c r="AB30" s="158"/>
      <c r="AC30" s="156"/>
      <c r="AD30" s="157"/>
      <c r="AF30" s="127"/>
      <c r="AG30" s="128"/>
      <c r="AI30" s="127"/>
      <c r="AJ30" s="128"/>
      <c r="AL30" s="127"/>
      <c r="AM30" s="128"/>
      <c r="AO30" s="127"/>
      <c r="AP30" s="128"/>
      <c r="AR30" s="132"/>
      <c r="AS30" s="132"/>
      <c r="AU30" s="132"/>
      <c r="AV30" s="132"/>
      <c r="AX30" s="98"/>
      <c r="AY30" s="148"/>
      <c r="BA30" s="88"/>
      <c r="BB30" s="88"/>
      <c r="BD30" s="88"/>
      <c r="BE30" s="88"/>
    </row>
    <row r="31" spans="1:57">
      <c r="A31">
        <v>16</v>
      </c>
      <c r="B31" s="159"/>
      <c r="C31" s="122"/>
      <c r="E31" s="7"/>
      <c r="F31" s="7"/>
      <c r="H31" s="146"/>
      <c r="I31" s="136"/>
      <c r="K31" s="146"/>
      <c r="L31" s="136"/>
      <c r="N31" s="146"/>
      <c r="O31" s="136"/>
      <c r="Q31" s="146"/>
      <c r="R31" s="136"/>
      <c r="T31" s="127"/>
      <c r="U31" s="128"/>
      <c r="W31" s="127"/>
      <c r="X31" s="128"/>
      <c r="Z31" s="156"/>
      <c r="AA31" s="157"/>
      <c r="AB31" s="158"/>
      <c r="AC31" s="156"/>
      <c r="AD31" s="157"/>
      <c r="AF31" s="127"/>
      <c r="AG31" s="128"/>
      <c r="AI31" s="127"/>
      <c r="AJ31" s="128"/>
      <c r="AL31" s="127"/>
      <c r="AM31" s="128"/>
      <c r="AO31" s="127"/>
      <c r="AP31" s="128"/>
      <c r="AR31" s="132"/>
      <c r="AS31" s="132"/>
      <c r="AU31" s="132"/>
      <c r="AV31" s="132"/>
      <c r="AX31" s="98"/>
      <c r="AY31" s="148"/>
      <c r="BA31" s="88"/>
      <c r="BB31" s="88"/>
      <c r="BD31" s="88"/>
      <c r="BE31" s="88"/>
    </row>
    <row r="32" spans="1:57">
      <c r="A32">
        <v>17</v>
      </c>
      <c r="B32" s="159">
        <v>42</v>
      </c>
      <c r="C32" s="122">
        <v>40.9</v>
      </c>
      <c r="E32" s="7">
        <v>7.5</v>
      </c>
      <c r="F32" s="7">
        <v>16.5</v>
      </c>
      <c r="H32" s="146">
        <v>13.5</v>
      </c>
      <c r="I32" s="136">
        <v>15.7</v>
      </c>
      <c r="K32" s="146">
        <v>2</v>
      </c>
      <c r="L32" s="136">
        <v>1.8</v>
      </c>
      <c r="N32" s="146">
        <v>-3.1</v>
      </c>
      <c r="O32" s="136">
        <v>-2.2000000000000002</v>
      </c>
      <c r="Q32" s="146">
        <v>-1.2</v>
      </c>
      <c r="R32" s="136">
        <v>-1.9</v>
      </c>
      <c r="T32" s="152">
        <v>0.91</v>
      </c>
      <c r="U32" s="153">
        <v>0.93</v>
      </c>
      <c r="W32" s="127">
        <v>0.3</v>
      </c>
      <c r="X32" s="128">
        <v>0.39</v>
      </c>
      <c r="Z32" s="156">
        <v>180</v>
      </c>
      <c r="AA32" s="157">
        <v>173</v>
      </c>
      <c r="AB32" s="158"/>
      <c r="AC32" s="156">
        <v>24.3</v>
      </c>
      <c r="AD32" s="157">
        <v>24.3</v>
      </c>
      <c r="AF32" s="127">
        <v>0.17</v>
      </c>
      <c r="AG32" s="128">
        <v>0.16</v>
      </c>
      <c r="AI32" s="127">
        <v>0.05</v>
      </c>
      <c r="AJ32" s="128">
        <v>7.0000000000000007E-2</v>
      </c>
      <c r="AL32" s="127">
        <v>0.08</v>
      </c>
      <c r="AM32" s="128">
        <v>0.09</v>
      </c>
      <c r="AO32" s="127">
        <v>0.11</v>
      </c>
      <c r="AP32" s="128">
        <v>0.12</v>
      </c>
      <c r="AR32" s="132">
        <f t="shared" ref="AR32:AS55" si="40">T32/W32</f>
        <v>3.0333333333333337</v>
      </c>
      <c r="AS32" s="132">
        <f t="shared" si="40"/>
        <v>2.3846153846153846</v>
      </c>
      <c r="AU32" s="132">
        <f t="shared" ref="AU32:AV55" si="41">T32/AF32</f>
        <v>5.3529411764705879</v>
      </c>
      <c r="AV32" s="132">
        <f t="shared" si="41"/>
        <v>5.8125</v>
      </c>
      <c r="AX32" s="98">
        <v>66</v>
      </c>
      <c r="AY32" s="148">
        <v>70</v>
      </c>
      <c r="BA32" s="88">
        <v>87</v>
      </c>
      <c r="BB32" s="88">
        <v>91</v>
      </c>
      <c r="BD32" s="88">
        <v>51</v>
      </c>
      <c r="BE32" s="88">
        <v>50</v>
      </c>
    </row>
    <row r="33" spans="1:57">
      <c r="A33">
        <v>18</v>
      </c>
      <c r="B33" s="159">
        <v>35</v>
      </c>
      <c r="C33" s="122">
        <v>42</v>
      </c>
      <c r="E33" s="7">
        <v>11.3</v>
      </c>
      <c r="F33" s="7">
        <v>5.8</v>
      </c>
      <c r="H33" s="146">
        <v>11.3</v>
      </c>
      <c r="I33" s="136">
        <v>17</v>
      </c>
      <c r="K33" s="146">
        <v>1.7</v>
      </c>
      <c r="L33" s="136">
        <v>1.4</v>
      </c>
      <c r="N33" s="146">
        <v>-2.2000000000000002</v>
      </c>
      <c r="O33" s="136">
        <v>-2.75</v>
      </c>
      <c r="Q33" s="146">
        <v>-1.8</v>
      </c>
      <c r="R33" s="136">
        <v>-1</v>
      </c>
      <c r="T33" s="154">
        <v>0.81</v>
      </c>
      <c r="U33" s="155">
        <v>0.8</v>
      </c>
      <c r="W33" s="127">
        <v>0.55000000000000004</v>
      </c>
      <c r="X33" s="128">
        <v>0.5</v>
      </c>
      <c r="Z33" s="156">
        <v>162</v>
      </c>
      <c r="AA33" s="157">
        <v>218</v>
      </c>
      <c r="AB33" s="158"/>
      <c r="AC33" s="156">
        <v>22.7</v>
      </c>
      <c r="AD33" s="157">
        <v>22.8</v>
      </c>
      <c r="AF33" s="127">
        <v>0.11</v>
      </c>
      <c r="AG33" s="128">
        <v>0.15</v>
      </c>
      <c r="AI33" s="127">
        <v>7.0000000000000007E-2</v>
      </c>
      <c r="AJ33" s="128">
        <v>0.08</v>
      </c>
      <c r="AL33" s="127"/>
      <c r="AM33" s="128"/>
      <c r="AO33" s="127">
        <v>0.08</v>
      </c>
      <c r="AP33" s="128">
        <v>7.0000000000000007E-2</v>
      </c>
      <c r="AR33" s="132">
        <f t="shared" si="40"/>
        <v>1.4727272727272727</v>
      </c>
      <c r="AS33" s="132">
        <f t="shared" si="40"/>
        <v>1.6</v>
      </c>
      <c r="AU33" s="132">
        <f t="shared" si="41"/>
        <v>7.3636363636363642</v>
      </c>
      <c r="AV33" s="132">
        <f t="shared" si="41"/>
        <v>5.3333333333333339</v>
      </c>
      <c r="AX33" s="98">
        <v>70</v>
      </c>
      <c r="AY33" s="148">
        <v>66</v>
      </c>
      <c r="BA33" s="88"/>
      <c r="BB33" s="88"/>
      <c r="BD33" s="88"/>
      <c r="BE33" s="88"/>
    </row>
    <row r="34" spans="1:57">
      <c r="A34">
        <v>19</v>
      </c>
      <c r="B34" s="159">
        <v>42.1</v>
      </c>
      <c r="C34" s="122">
        <v>42</v>
      </c>
      <c r="E34" s="7">
        <v>10.7</v>
      </c>
      <c r="F34" s="7">
        <v>14.5</v>
      </c>
      <c r="H34" s="146">
        <v>14</v>
      </c>
      <c r="I34" s="136">
        <v>14.8</v>
      </c>
      <c r="K34" s="146">
        <v>1.6</v>
      </c>
      <c r="L34" s="136">
        <v>1.5</v>
      </c>
      <c r="N34" s="146">
        <v>-3.3</v>
      </c>
      <c r="O34" s="136">
        <v>-2.9</v>
      </c>
      <c r="Q34" s="146">
        <v>-1.9</v>
      </c>
      <c r="R34" s="136">
        <v>-1.9</v>
      </c>
      <c r="T34" s="154">
        <v>0.59</v>
      </c>
      <c r="U34" s="155">
        <v>0.6</v>
      </c>
      <c r="W34" s="127">
        <v>0.36</v>
      </c>
      <c r="X34" s="128">
        <v>0.35</v>
      </c>
      <c r="Z34" s="156">
        <v>296</v>
      </c>
      <c r="AA34" s="157">
        <v>229</v>
      </c>
      <c r="AB34" s="158"/>
      <c r="AC34" s="156">
        <v>20</v>
      </c>
      <c r="AD34" s="157">
        <v>21</v>
      </c>
      <c r="AF34" s="127">
        <v>0.12</v>
      </c>
      <c r="AG34" s="128">
        <v>0.15</v>
      </c>
      <c r="AI34" s="127">
        <v>0.06</v>
      </c>
      <c r="AJ34" s="128">
        <v>0.06</v>
      </c>
      <c r="AL34" s="127">
        <v>0.1</v>
      </c>
      <c r="AM34" s="128">
        <v>0.12</v>
      </c>
      <c r="AO34" s="127">
        <v>0.11</v>
      </c>
      <c r="AP34" s="128">
        <v>0.12</v>
      </c>
      <c r="AR34" s="132">
        <f t="shared" si="40"/>
        <v>1.6388888888888888</v>
      </c>
      <c r="AS34" s="132">
        <f t="shared" si="40"/>
        <v>1.7142857142857144</v>
      </c>
      <c r="AU34" s="132">
        <f t="shared" si="41"/>
        <v>4.916666666666667</v>
      </c>
      <c r="AV34" s="132">
        <f t="shared" si="41"/>
        <v>4</v>
      </c>
      <c r="AX34" s="98">
        <v>62</v>
      </c>
      <c r="AY34" s="148">
        <v>53</v>
      </c>
      <c r="BA34" s="88">
        <v>111</v>
      </c>
      <c r="BB34" s="88">
        <v>107</v>
      </c>
      <c r="BD34" s="88">
        <v>43</v>
      </c>
      <c r="BE34" s="88">
        <v>61</v>
      </c>
    </row>
    <row r="35" spans="1:57">
      <c r="A35">
        <v>20</v>
      </c>
      <c r="B35" s="159">
        <v>35</v>
      </c>
      <c r="C35" s="122">
        <v>35</v>
      </c>
      <c r="E35" s="7">
        <v>13</v>
      </c>
      <c r="F35" s="7">
        <v>17</v>
      </c>
      <c r="H35" s="146">
        <v>15.7</v>
      </c>
      <c r="I35" s="136">
        <v>16.100000000000001</v>
      </c>
      <c r="K35" s="146">
        <v>1.85</v>
      </c>
      <c r="L35" s="136">
        <v>1.6</v>
      </c>
      <c r="N35" s="146">
        <v>-3.1</v>
      </c>
      <c r="O35" s="136">
        <v>-2</v>
      </c>
      <c r="Q35" s="146">
        <v>-2</v>
      </c>
      <c r="R35" s="136">
        <v>-2</v>
      </c>
      <c r="T35" s="154">
        <v>0.74</v>
      </c>
      <c r="U35" s="155">
        <v>0.8</v>
      </c>
      <c r="W35" s="127">
        <v>0.36</v>
      </c>
      <c r="X35" s="128">
        <v>0.4</v>
      </c>
      <c r="Z35" s="156">
        <v>197</v>
      </c>
      <c r="AA35" s="157">
        <v>202</v>
      </c>
      <c r="AB35" s="158"/>
      <c r="AC35" s="156">
        <v>21.4</v>
      </c>
      <c r="AD35" s="157">
        <v>20.5</v>
      </c>
      <c r="AF35" s="127">
        <v>0.14000000000000001</v>
      </c>
      <c r="AG35" s="128">
        <v>0.14000000000000001</v>
      </c>
      <c r="AI35" s="127">
        <v>0.08</v>
      </c>
      <c r="AJ35" s="128">
        <v>0.08</v>
      </c>
      <c r="AL35" s="127">
        <v>0.12</v>
      </c>
      <c r="AM35" s="128">
        <v>0.12</v>
      </c>
      <c r="AO35" s="127">
        <v>0.11</v>
      </c>
      <c r="AP35" s="128">
        <v>0.1</v>
      </c>
      <c r="AR35" s="132">
        <f t="shared" si="40"/>
        <v>2.0555555555555558</v>
      </c>
      <c r="AS35" s="132">
        <f t="shared" si="40"/>
        <v>2</v>
      </c>
      <c r="AU35" s="132">
        <f t="shared" si="41"/>
        <v>5.2857142857142856</v>
      </c>
      <c r="AV35" s="132">
        <f t="shared" si="41"/>
        <v>5.7142857142857144</v>
      </c>
      <c r="AX35" s="98">
        <v>71</v>
      </c>
      <c r="AY35" s="148">
        <v>78</v>
      </c>
      <c r="BA35" s="88">
        <v>80</v>
      </c>
      <c r="BB35" s="88">
        <v>79</v>
      </c>
      <c r="BD35" s="88">
        <v>46</v>
      </c>
      <c r="BE35" s="88">
        <v>55</v>
      </c>
    </row>
    <row r="36" spans="1:57">
      <c r="A36">
        <v>21</v>
      </c>
      <c r="B36" s="159"/>
      <c r="C36" s="122"/>
      <c r="E36" s="7"/>
      <c r="F36" s="7"/>
      <c r="H36" s="146"/>
      <c r="I36" s="136"/>
      <c r="K36" s="146"/>
      <c r="L36" s="136"/>
      <c r="N36" s="146"/>
      <c r="O36" s="136"/>
      <c r="Q36" s="146"/>
      <c r="R36" s="136"/>
      <c r="T36" s="154"/>
      <c r="U36" s="155"/>
      <c r="W36" s="127"/>
      <c r="X36" s="128"/>
      <c r="Z36" s="156"/>
      <c r="AA36" s="157"/>
      <c r="AB36" s="158"/>
      <c r="AC36" s="156"/>
      <c r="AD36" s="157"/>
      <c r="AF36" s="127"/>
      <c r="AG36" s="128"/>
      <c r="AI36" s="127"/>
      <c r="AJ36" s="128"/>
      <c r="AL36" s="127"/>
      <c r="AM36" s="128"/>
      <c r="AO36" s="127"/>
      <c r="AP36" s="128"/>
      <c r="AR36" s="132"/>
      <c r="AS36" s="132"/>
      <c r="AU36" s="132"/>
      <c r="AV36" s="132"/>
      <c r="AX36" s="98"/>
      <c r="AY36" s="148"/>
      <c r="BA36" s="88"/>
      <c r="BB36" s="88"/>
      <c r="BD36" s="88"/>
      <c r="BE36" s="88"/>
    </row>
    <row r="37" spans="1:57">
      <c r="A37">
        <v>22</v>
      </c>
      <c r="B37" s="159"/>
      <c r="C37" s="122"/>
      <c r="E37" s="7"/>
      <c r="F37" s="7"/>
      <c r="H37" s="146"/>
      <c r="I37" s="136"/>
      <c r="K37" s="146"/>
      <c r="L37" s="136"/>
      <c r="N37" s="146"/>
      <c r="O37" s="136"/>
      <c r="Q37" s="146"/>
      <c r="R37" s="136"/>
      <c r="T37" s="127"/>
      <c r="U37" s="128"/>
      <c r="W37" s="127"/>
      <c r="X37" s="128"/>
      <c r="Z37" s="156"/>
      <c r="AA37" s="157"/>
      <c r="AB37" s="158"/>
      <c r="AC37" s="156"/>
      <c r="AD37" s="157"/>
      <c r="AF37" s="127"/>
      <c r="AG37" s="128"/>
      <c r="AI37" s="127"/>
      <c r="AJ37" s="128"/>
      <c r="AL37" s="127"/>
      <c r="AM37" s="128"/>
      <c r="AO37" s="127"/>
      <c r="AP37" s="128"/>
      <c r="AR37" s="132"/>
      <c r="AS37" s="132"/>
      <c r="AU37" s="132"/>
      <c r="AV37" s="132"/>
      <c r="AX37" s="98"/>
      <c r="AY37" s="148"/>
      <c r="BA37" s="88"/>
      <c r="BB37" s="88"/>
      <c r="BD37" s="88"/>
      <c r="BE37" s="88"/>
    </row>
    <row r="38" spans="1:57">
      <c r="A38">
        <v>23</v>
      </c>
      <c r="B38" s="159">
        <v>37</v>
      </c>
      <c r="C38" s="122">
        <v>40.299999999999997</v>
      </c>
      <c r="E38" s="7">
        <v>8.4</v>
      </c>
      <c r="F38" s="7">
        <v>8</v>
      </c>
      <c r="H38" s="146">
        <v>12.5</v>
      </c>
      <c r="I38" s="136">
        <v>13.3</v>
      </c>
      <c r="K38" s="146">
        <v>1.74</v>
      </c>
      <c r="L38" s="136">
        <v>1.6</v>
      </c>
      <c r="N38" s="146">
        <v>-2</v>
      </c>
      <c r="O38" s="136">
        <v>-3.1</v>
      </c>
      <c r="Q38" s="146">
        <v>-1.1000000000000001</v>
      </c>
      <c r="R38" s="136">
        <v>-1.25</v>
      </c>
      <c r="T38" s="127">
        <v>0.89</v>
      </c>
      <c r="U38" s="128">
        <v>0.83</v>
      </c>
      <c r="W38" s="127">
        <v>0.38</v>
      </c>
      <c r="X38" s="128">
        <v>0.33</v>
      </c>
      <c r="Z38" s="156">
        <v>274</v>
      </c>
      <c r="AA38" s="157">
        <v>250</v>
      </c>
      <c r="AB38" s="158"/>
      <c r="AC38" s="156">
        <v>22.2</v>
      </c>
      <c r="AD38" s="157">
        <v>25.8</v>
      </c>
      <c r="AF38" s="127">
        <v>0.21</v>
      </c>
      <c r="AG38" s="128">
        <v>0.17</v>
      </c>
      <c r="AI38" s="127">
        <v>0.05</v>
      </c>
      <c r="AJ38" s="128">
        <v>0.06</v>
      </c>
      <c r="AL38" s="127">
        <v>0.09</v>
      </c>
      <c r="AM38" s="128">
        <v>0.1</v>
      </c>
      <c r="AO38" s="127">
        <v>0.09</v>
      </c>
      <c r="AP38" s="128">
        <v>0.09</v>
      </c>
      <c r="AR38" s="132">
        <f t="shared" si="40"/>
        <v>2.3421052631578947</v>
      </c>
      <c r="AS38" s="132">
        <f t="shared" si="40"/>
        <v>2.5151515151515147</v>
      </c>
      <c r="AU38" s="132">
        <f t="shared" si="41"/>
        <v>4.2380952380952381</v>
      </c>
      <c r="AV38" s="132">
        <f t="shared" si="41"/>
        <v>4.8823529411764701</v>
      </c>
      <c r="AX38" s="98">
        <v>55</v>
      </c>
      <c r="AY38" s="148">
        <v>53</v>
      </c>
      <c r="BA38" s="88">
        <v>96</v>
      </c>
      <c r="BB38" s="88">
        <v>91</v>
      </c>
      <c r="BD38" s="88">
        <v>54</v>
      </c>
      <c r="BE38" s="88">
        <v>58</v>
      </c>
    </row>
    <row r="39" spans="1:57">
      <c r="A39">
        <v>24</v>
      </c>
      <c r="B39" s="159">
        <v>43.3</v>
      </c>
      <c r="C39" s="122" t="s">
        <v>84</v>
      </c>
      <c r="E39" s="7">
        <v>14.4</v>
      </c>
      <c r="F39" s="7">
        <v>18.7</v>
      </c>
      <c r="H39" s="146">
        <v>9.5</v>
      </c>
      <c r="I39" s="136">
        <v>12.6</v>
      </c>
      <c r="K39" s="146">
        <v>1.85</v>
      </c>
      <c r="L39" s="136">
        <v>2.1</v>
      </c>
      <c r="N39" s="146">
        <v>-2.4</v>
      </c>
      <c r="O39" s="136">
        <v>-1.55</v>
      </c>
      <c r="Q39" s="146">
        <v>-2</v>
      </c>
      <c r="R39" s="136">
        <v>-2.2000000000000002</v>
      </c>
      <c r="T39" s="127">
        <v>1</v>
      </c>
      <c r="U39" s="128">
        <v>0.91</v>
      </c>
      <c r="W39" s="127">
        <v>0.3</v>
      </c>
      <c r="X39" s="128">
        <v>0.49</v>
      </c>
      <c r="Z39" s="156">
        <v>185</v>
      </c>
      <c r="AA39" s="157">
        <v>223</v>
      </c>
      <c r="AB39" s="158"/>
      <c r="AC39" s="156">
        <v>22</v>
      </c>
      <c r="AD39" s="157">
        <v>22.7</v>
      </c>
      <c r="AF39" s="127">
        <v>0.12</v>
      </c>
      <c r="AG39" s="128">
        <v>0.14000000000000001</v>
      </c>
      <c r="AI39" s="127">
        <v>0.06</v>
      </c>
      <c r="AJ39" s="128">
        <v>0.05</v>
      </c>
      <c r="AL39" s="127">
        <v>0.08</v>
      </c>
      <c r="AM39" s="128">
        <v>0.09</v>
      </c>
      <c r="AO39" s="127">
        <v>0.1</v>
      </c>
      <c r="AP39" s="128">
        <v>0.1</v>
      </c>
      <c r="AR39" s="132">
        <f t="shared" si="40"/>
        <v>3.3333333333333335</v>
      </c>
      <c r="AS39" s="132">
        <f t="shared" si="40"/>
        <v>1.8571428571428572</v>
      </c>
      <c r="AU39" s="132">
        <f t="shared" si="41"/>
        <v>8.3333333333333339</v>
      </c>
      <c r="AV39" s="132">
        <f t="shared" si="41"/>
        <v>6.5</v>
      </c>
      <c r="AX39" s="98">
        <v>55</v>
      </c>
      <c r="AY39" s="148">
        <v>55</v>
      </c>
      <c r="BA39" s="88">
        <v>98</v>
      </c>
      <c r="BB39" s="88">
        <v>111</v>
      </c>
      <c r="BD39" s="88">
        <v>53</v>
      </c>
      <c r="BE39" s="88">
        <v>63</v>
      </c>
    </row>
    <row r="40" spans="1:57">
      <c r="A40">
        <v>25</v>
      </c>
      <c r="B40" s="159">
        <v>33.200000000000003</v>
      </c>
      <c r="C40" s="122">
        <v>50</v>
      </c>
      <c r="E40" s="7">
        <v>8.4</v>
      </c>
      <c r="F40" s="7">
        <v>14.2</v>
      </c>
      <c r="H40" s="146">
        <v>16.600000000000001</v>
      </c>
      <c r="I40" s="136">
        <v>17.8</v>
      </c>
      <c r="K40" s="146">
        <v>1</v>
      </c>
      <c r="L40" s="136">
        <v>1.8</v>
      </c>
      <c r="N40" s="146">
        <v>-2.9</v>
      </c>
      <c r="O40" s="136">
        <v>-2.9</v>
      </c>
      <c r="Q40" s="146">
        <v>-1.1000000000000001</v>
      </c>
      <c r="R40" s="136">
        <v>-1.5</v>
      </c>
      <c r="T40" s="127">
        <v>0.83</v>
      </c>
      <c r="U40" s="128">
        <v>0.77</v>
      </c>
      <c r="W40" s="127">
        <v>0.47</v>
      </c>
      <c r="X40" s="128">
        <v>0.39</v>
      </c>
      <c r="Z40" s="156">
        <v>140</v>
      </c>
      <c r="AA40" s="157">
        <v>180</v>
      </c>
      <c r="AB40" s="158"/>
      <c r="AC40" s="156">
        <v>28.9</v>
      </c>
      <c r="AD40" s="157">
        <v>30.8</v>
      </c>
      <c r="AF40" s="127">
        <v>0.13</v>
      </c>
      <c r="AG40" s="128">
        <v>0.14000000000000001</v>
      </c>
      <c r="AI40" s="127">
        <v>0.04</v>
      </c>
      <c r="AJ40" s="128">
        <v>0.04</v>
      </c>
      <c r="AL40" s="127">
        <v>7.0000000000000007E-2</v>
      </c>
      <c r="AM40" s="128">
        <v>7.0000000000000007E-2</v>
      </c>
      <c r="AO40" s="127">
        <v>0.08</v>
      </c>
      <c r="AP40" s="128">
        <v>0.1</v>
      </c>
      <c r="AR40" s="132">
        <f t="shared" si="40"/>
        <v>1.7659574468085106</v>
      </c>
      <c r="AS40" s="132">
        <f t="shared" si="40"/>
        <v>1.9743589743589742</v>
      </c>
      <c r="AU40" s="132">
        <f t="shared" si="41"/>
        <v>6.3846153846153841</v>
      </c>
      <c r="AV40" s="132">
        <f t="shared" si="41"/>
        <v>5.5</v>
      </c>
      <c r="AX40" s="98">
        <v>42</v>
      </c>
      <c r="AY40" s="148">
        <v>37</v>
      </c>
      <c r="BA40" s="88">
        <v>81</v>
      </c>
      <c r="BB40" s="88">
        <v>91</v>
      </c>
      <c r="BD40" s="88">
        <v>51</v>
      </c>
      <c r="BE40" s="88">
        <v>48</v>
      </c>
    </row>
    <row r="41" spans="1:57">
      <c r="A41">
        <v>26</v>
      </c>
      <c r="B41" s="159">
        <v>32.200000000000003</v>
      </c>
      <c r="C41" s="122">
        <v>32.1</v>
      </c>
      <c r="E41" s="7">
        <v>8</v>
      </c>
      <c r="F41" s="7">
        <v>8</v>
      </c>
      <c r="H41" s="146">
        <v>16.3</v>
      </c>
      <c r="I41" s="136">
        <v>22.4</v>
      </c>
      <c r="K41" s="146">
        <v>1.2</v>
      </c>
      <c r="L41" s="136">
        <v>1.2</v>
      </c>
      <c r="N41" s="146">
        <v>-2.8</v>
      </c>
      <c r="O41" s="136">
        <v>-2.6</v>
      </c>
      <c r="Q41" s="146">
        <v>-1.8</v>
      </c>
      <c r="R41" s="136">
        <v>-1.7</v>
      </c>
      <c r="T41" s="127">
        <v>0.68</v>
      </c>
      <c r="U41" s="128">
        <v>0.81</v>
      </c>
      <c r="W41" s="127">
        <v>0.43</v>
      </c>
      <c r="X41" s="128">
        <v>0.44</v>
      </c>
      <c r="Z41" s="156">
        <v>222</v>
      </c>
      <c r="AA41" s="157">
        <v>173</v>
      </c>
      <c r="AB41" s="158"/>
      <c r="AC41" s="156">
        <v>18.399999999999999</v>
      </c>
      <c r="AD41" s="157">
        <v>22.7</v>
      </c>
      <c r="AF41" s="127">
        <v>0.15</v>
      </c>
      <c r="AG41" s="128">
        <v>0.16</v>
      </c>
      <c r="AI41" s="127">
        <v>0.05</v>
      </c>
      <c r="AJ41" s="128">
        <v>0.08</v>
      </c>
      <c r="AL41" s="127">
        <v>0.09</v>
      </c>
      <c r="AM41" s="128">
        <v>0.09</v>
      </c>
      <c r="AO41" s="127">
        <v>0.09</v>
      </c>
      <c r="AP41" s="128">
        <v>0.1</v>
      </c>
      <c r="AR41" s="132">
        <f t="shared" si="40"/>
        <v>1.5813953488372094</v>
      </c>
      <c r="AS41" s="132">
        <f t="shared" si="40"/>
        <v>1.8409090909090911</v>
      </c>
      <c r="AU41" s="132">
        <f t="shared" si="41"/>
        <v>4.5333333333333341</v>
      </c>
      <c r="AV41" s="132">
        <f t="shared" si="41"/>
        <v>5.0625</v>
      </c>
      <c r="AX41" s="98">
        <v>73</v>
      </c>
      <c r="AY41" s="148">
        <v>71</v>
      </c>
      <c r="BA41" s="88">
        <v>128</v>
      </c>
      <c r="BB41" s="88">
        <v>131</v>
      </c>
      <c r="BD41" s="88">
        <v>58</v>
      </c>
      <c r="BE41" s="88">
        <v>53</v>
      </c>
    </row>
    <row r="42" spans="1:57">
      <c r="A42">
        <v>27</v>
      </c>
      <c r="B42" s="159">
        <v>31.5</v>
      </c>
      <c r="C42" s="122">
        <v>44.5</v>
      </c>
      <c r="E42" s="7">
        <v>10.5</v>
      </c>
      <c r="F42" s="7">
        <v>11.7</v>
      </c>
      <c r="H42" s="146">
        <v>22.7</v>
      </c>
      <c r="I42" s="136">
        <v>20.2</v>
      </c>
      <c r="K42" s="146">
        <v>1</v>
      </c>
      <c r="L42" s="136">
        <v>2</v>
      </c>
      <c r="N42" s="146">
        <v>-2.2999999999999998</v>
      </c>
      <c r="O42" s="136">
        <v>-2.9</v>
      </c>
      <c r="Q42" s="146">
        <v>-1.9</v>
      </c>
      <c r="R42" s="136">
        <v>-1.6</v>
      </c>
      <c r="T42" s="127">
        <v>0.78</v>
      </c>
      <c r="U42" s="128">
        <v>0.77</v>
      </c>
      <c r="W42" s="127">
        <v>0.45</v>
      </c>
      <c r="X42" s="128">
        <v>0.35</v>
      </c>
      <c r="Z42" s="156">
        <v>160</v>
      </c>
      <c r="AA42" s="157">
        <v>193</v>
      </c>
      <c r="AB42" s="158"/>
      <c r="AC42" s="156">
        <v>16.399999999999999</v>
      </c>
      <c r="AD42" s="157">
        <v>16.600000000000001</v>
      </c>
      <c r="AF42" s="127">
        <v>0.14000000000000001</v>
      </c>
      <c r="AG42" s="128">
        <v>0.13</v>
      </c>
      <c r="AI42" s="127">
        <v>0.05</v>
      </c>
      <c r="AJ42" s="128">
        <v>0.06</v>
      </c>
      <c r="AL42" s="127">
        <v>0.08</v>
      </c>
      <c r="AM42" s="128">
        <v>0.1</v>
      </c>
      <c r="AO42" s="127">
        <v>0.1</v>
      </c>
      <c r="AP42" s="128">
        <v>0.09</v>
      </c>
      <c r="AR42" s="132">
        <f t="shared" si="40"/>
        <v>1.7333333333333334</v>
      </c>
      <c r="AS42" s="132">
        <f t="shared" si="40"/>
        <v>2.2000000000000002</v>
      </c>
      <c r="AU42" s="132">
        <f t="shared" si="41"/>
        <v>5.5714285714285712</v>
      </c>
      <c r="AV42" s="132">
        <f t="shared" si="41"/>
        <v>5.9230769230769234</v>
      </c>
      <c r="AX42" s="98">
        <v>61</v>
      </c>
      <c r="AY42" s="148">
        <v>62</v>
      </c>
      <c r="BA42" s="88"/>
      <c r="BB42" s="88"/>
      <c r="BD42" s="88"/>
      <c r="BE42" s="88"/>
    </row>
    <row r="43" spans="1:57">
      <c r="A43">
        <v>28</v>
      </c>
      <c r="B43" s="159">
        <v>45.5</v>
      </c>
      <c r="C43" s="122">
        <v>48</v>
      </c>
      <c r="E43" s="7">
        <v>9</v>
      </c>
      <c r="F43" s="7">
        <v>12</v>
      </c>
      <c r="H43" s="146">
        <v>11.9</v>
      </c>
      <c r="I43" s="136">
        <v>14.4</v>
      </c>
      <c r="K43" s="146">
        <v>1.6</v>
      </c>
      <c r="L43" s="136">
        <v>1.7</v>
      </c>
      <c r="N43" s="146">
        <v>-3</v>
      </c>
      <c r="O43" s="136">
        <v>-3.5</v>
      </c>
      <c r="Q43" s="146">
        <v>-1.3</v>
      </c>
      <c r="R43" s="136">
        <v>-1.5</v>
      </c>
      <c r="T43" s="127">
        <v>0.73</v>
      </c>
      <c r="U43" s="128">
        <v>0.86</v>
      </c>
      <c r="W43" s="127">
        <v>0.31</v>
      </c>
      <c r="X43" s="128">
        <v>0.35</v>
      </c>
      <c r="Z43" s="156">
        <v>224</v>
      </c>
      <c r="AA43" s="157">
        <v>197</v>
      </c>
      <c r="AB43" s="158"/>
      <c r="AC43" s="156">
        <v>21.6</v>
      </c>
      <c r="AD43" s="157">
        <v>24.8</v>
      </c>
      <c r="AF43" s="127">
        <v>0.16</v>
      </c>
      <c r="AG43" s="128">
        <v>0.16</v>
      </c>
      <c r="AI43" s="127">
        <v>0.03</v>
      </c>
      <c r="AJ43" s="128">
        <v>0.05</v>
      </c>
      <c r="AL43" s="127">
        <v>7.0000000000000007E-2</v>
      </c>
      <c r="AM43" s="128">
        <v>0.09</v>
      </c>
      <c r="AO43" s="127">
        <v>0.09</v>
      </c>
      <c r="AP43" s="128">
        <v>0.08</v>
      </c>
      <c r="AR43" s="132">
        <f t="shared" si="40"/>
        <v>2.3548387096774195</v>
      </c>
      <c r="AS43" s="132">
        <f t="shared" si="40"/>
        <v>2.4571428571428573</v>
      </c>
      <c r="AU43" s="132">
        <f t="shared" si="41"/>
        <v>4.5625</v>
      </c>
      <c r="AV43" s="132">
        <f t="shared" si="41"/>
        <v>5.375</v>
      </c>
      <c r="AX43" s="98">
        <v>52</v>
      </c>
      <c r="AY43" s="148">
        <v>51</v>
      </c>
      <c r="BA43" s="88">
        <v>88</v>
      </c>
      <c r="BB43" s="88">
        <v>90</v>
      </c>
      <c r="BD43" s="88">
        <v>52</v>
      </c>
      <c r="BE43" s="88">
        <v>55</v>
      </c>
    </row>
    <row r="44" spans="1:57">
      <c r="A44">
        <v>29</v>
      </c>
      <c r="B44" s="159">
        <v>35.22</v>
      </c>
      <c r="C44" s="122">
        <v>43.7</v>
      </c>
      <c r="E44" s="7">
        <v>11</v>
      </c>
      <c r="F44" s="7">
        <v>6.5</v>
      </c>
      <c r="H44" s="146"/>
      <c r="I44" s="136"/>
      <c r="K44" s="146">
        <v>1.95</v>
      </c>
      <c r="L44" s="136">
        <v>1.9</v>
      </c>
      <c r="N44" s="146">
        <v>-1.5</v>
      </c>
      <c r="O44" s="136">
        <v>-3</v>
      </c>
      <c r="Q44" s="146">
        <v>-1.5</v>
      </c>
      <c r="R44" s="136">
        <v>-1.3</v>
      </c>
      <c r="T44" s="127">
        <v>0.68</v>
      </c>
      <c r="U44" s="128">
        <v>0.7</v>
      </c>
      <c r="W44" s="127">
        <v>0.43</v>
      </c>
      <c r="X44" s="128">
        <v>0.45</v>
      </c>
      <c r="Z44" s="156">
        <v>216</v>
      </c>
      <c r="AA44" s="157">
        <v>156</v>
      </c>
      <c r="AB44" s="158"/>
      <c r="AC44" s="156">
        <v>18.3</v>
      </c>
      <c r="AD44" s="157">
        <v>19.100000000000001</v>
      </c>
      <c r="AF44" s="127">
        <v>0.15</v>
      </c>
      <c r="AG44" s="128">
        <v>0.17</v>
      </c>
      <c r="AI44" s="127">
        <v>0.05</v>
      </c>
      <c r="AJ44" s="128">
        <v>7.0000000000000007E-2</v>
      </c>
      <c r="AL44" s="127">
        <v>0.1</v>
      </c>
      <c r="AM44" s="128">
        <v>0.11</v>
      </c>
      <c r="AO44" s="127">
        <v>0.1</v>
      </c>
      <c r="AP44" s="128">
        <v>0.11</v>
      </c>
      <c r="AR44" s="132">
        <f t="shared" si="40"/>
        <v>1.5813953488372094</v>
      </c>
      <c r="AS44" s="132">
        <f t="shared" si="40"/>
        <v>1.5555555555555554</v>
      </c>
      <c r="AU44" s="132">
        <f t="shared" si="41"/>
        <v>4.5333333333333341</v>
      </c>
      <c r="AV44" s="132">
        <f t="shared" si="41"/>
        <v>4.117647058823529</v>
      </c>
      <c r="AX44" s="98">
        <v>69</v>
      </c>
      <c r="AY44" s="148">
        <v>71</v>
      </c>
      <c r="BA44" s="88">
        <v>74</v>
      </c>
      <c r="BB44" s="88">
        <v>76</v>
      </c>
      <c r="BD44" s="88">
        <v>53</v>
      </c>
      <c r="BE44" s="88">
        <v>64</v>
      </c>
    </row>
    <row r="45" spans="1:57">
      <c r="A45">
        <v>30</v>
      </c>
      <c r="B45" s="159"/>
      <c r="C45" s="122"/>
      <c r="E45" s="7"/>
      <c r="F45" s="7"/>
      <c r="H45" s="146"/>
      <c r="I45" s="136"/>
      <c r="K45" s="146"/>
      <c r="L45" s="136"/>
      <c r="N45" s="146"/>
      <c r="O45" s="136"/>
      <c r="Q45" s="146"/>
      <c r="R45" s="136"/>
      <c r="T45" s="127"/>
      <c r="U45" s="128"/>
      <c r="W45" s="127"/>
      <c r="X45" s="128"/>
      <c r="Z45" s="156"/>
      <c r="AA45" s="157"/>
      <c r="AB45" s="158"/>
      <c r="AC45" s="156"/>
      <c r="AD45" s="157"/>
      <c r="AF45" s="127"/>
      <c r="AG45" s="128"/>
      <c r="AI45" s="127"/>
      <c r="AJ45" s="128"/>
      <c r="AL45" s="127"/>
      <c r="AM45" s="128"/>
      <c r="AO45" s="127"/>
      <c r="AP45" s="128"/>
      <c r="AR45" s="132"/>
      <c r="AS45" s="132"/>
      <c r="AU45" s="132"/>
      <c r="AV45" s="132"/>
      <c r="AX45" s="98"/>
      <c r="AY45" s="148"/>
      <c r="BA45" s="88"/>
      <c r="BB45" s="88"/>
      <c r="BD45" s="88"/>
      <c r="BE45" s="88"/>
    </row>
    <row r="46" spans="1:57">
      <c r="A46">
        <v>31</v>
      </c>
      <c r="B46" s="159">
        <v>36.5</v>
      </c>
      <c r="C46" s="122">
        <v>44.5</v>
      </c>
      <c r="E46" s="7">
        <v>7</v>
      </c>
      <c r="F46" s="7">
        <v>11</v>
      </c>
      <c r="H46" s="146">
        <v>12.8</v>
      </c>
      <c r="I46" s="136">
        <v>15.5</v>
      </c>
      <c r="K46" s="146">
        <v>1.5</v>
      </c>
      <c r="L46" s="136">
        <v>1.5</v>
      </c>
      <c r="N46" s="146">
        <v>-2.7</v>
      </c>
      <c r="O46" s="136">
        <v>-2.9</v>
      </c>
      <c r="Q46" s="146">
        <v>-1.3</v>
      </c>
      <c r="R46" s="136">
        <v>-1.5</v>
      </c>
      <c r="T46" s="127">
        <v>0.72</v>
      </c>
      <c r="U46" s="128">
        <v>0.67</v>
      </c>
      <c r="W46" s="127">
        <v>0.44</v>
      </c>
      <c r="X46" s="128">
        <v>0.39</v>
      </c>
      <c r="Z46" s="156">
        <v>207</v>
      </c>
      <c r="AA46" s="157">
        <v>161</v>
      </c>
      <c r="AB46" s="158"/>
      <c r="AC46" s="156">
        <v>21.6</v>
      </c>
      <c r="AD46" s="157">
        <v>23.6</v>
      </c>
      <c r="AF46" s="127">
        <v>0.1</v>
      </c>
      <c r="AG46" s="128">
        <v>0.11</v>
      </c>
      <c r="AI46" s="127">
        <v>0.05</v>
      </c>
      <c r="AJ46" s="128">
        <v>0.06</v>
      </c>
      <c r="AL46" s="127">
        <v>0.09</v>
      </c>
      <c r="AM46" s="128">
        <v>0.09</v>
      </c>
      <c r="AO46" s="127">
        <v>0.12</v>
      </c>
      <c r="AP46" s="128">
        <v>0.11</v>
      </c>
      <c r="AR46" s="132">
        <f t="shared" si="40"/>
        <v>1.6363636363636362</v>
      </c>
      <c r="AS46" s="132">
        <f t="shared" si="40"/>
        <v>1.7179487179487181</v>
      </c>
      <c r="AU46" s="132">
        <f t="shared" si="41"/>
        <v>7.1999999999999993</v>
      </c>
      <c r="AV46" s="132">
        <f t="shared" si="41"/>
        <v>6.0909090909090908</v>
      </c>
      <c r="AX46" s="98">
        <v>70</v>
      </c>
      <c r="AY46" s="148">
        <v>63</v>
      </c>
      <c r="BA46" s="88">
        <v>86</v>
      </c>
      <c r="BB46" s="88">
        <v>82</v>
      </c>
      <c r="BD46" s="88">
        <v>57</v>
      </c>
      <c r="BE46" s="88">
        <v>54</v>
      </c>
    </row>
    <row r="47" spans="1:57">
      <c r="A47">
        <v>32</v>
      </c>
      <c r="B47" s="159">
        <v>38.200000000000003</v>
      </c>
      <c r="C47" s="122">
        <v>36.200000000000003</v>
      </c>
      <c r="E47" s="7">
        <v>8.5</v>
      </c>
      <c r="F47" s="7">
        <v>5</v>
      </c>
      <c r="H47" s="146">
        <v>12.3</v>
      </c>
      <c r="I47" s="136">
        <v>15.8</v>
      </c>
      <c r="K47" s="146">
        <v>1.5</v>
      </c>
      <c r="L47" s="136">
        <v>1.6</v>
      </c>
      <c r="N47" s="146">
        <v>-3.3</v>
      </c>
      <c r="O47" s="136">
        <v>-3.5</v>
      </c>
      <c r="Q47" s="146">
        <v>-1.6</v>
      </c>
      <c r="R47" s="136">
        <v>-1.5</v>
      </c>
      <c r="T47" s="127">
        <v>0.77</v>
      </c>
      <c r="U47" s="128">
        <v>0.9</v>
      </c>
      <c r="W47" s="127">
        <v>0.45</v>
      </c>
      <c r="X47" s="128">
        <v>0.59</v>
      </c>
      <c r="Z47" s="156">
        <v>206</v>
      </c>
      <c r="AA47" s="157">
        <v>151</v>
      </c>
      <c r="AB47" s="158"/>
      <c r="AC47" s="156">
        <v>19.5</v>
      </c>
      <c r="AD47" s="157">
        <v>20.3</v>
      </c>
      <c r="AF47" s="127">
        <v>0.12</v>
      </c>
      <c r="AG47" s="128">
        <v>0.12</v>
      </c>
      <c r="AI47" s="127">
        <v>0.04</v>
      </c>
      <c r="AJ47" s="128">
        <v>0.05</v>
      </c>
      <c r="AL47" s="127">
        <v>0.08</v>
      </c>
      <c r="AM47" s="128">
        <v>0.08</v>
      </c>
      <c r="AO47" s="127">
        <v>0.09</v>
      </c>
      <c r="AP47" s="128">
        <v>0.09</v>
      </c>
      <c r="AR47" s="132">
        <f t="shared" si="40"/>
        <v>1.711111111111111</v>
      </c>
      <c r="AS47" s="132">
        <f t="shared" si="40"/>
        <v>1.5254237288135595</v>
      </c>
      <c r="AU47" s="132">
        <f t="shared" si="41"/>
        <v>6.416666666666667</v>
      </c>
      <c r="AV47" s="132">
        <f t="shared" si="41"/>
        <v>7.5000000000000009</v>
      </c>
      <c r="AX47" s="98">
        <v>70</v>
      </c>
      <c r="AY47" s="148">
        <v>68</v>
      </c>
      <c r="BA47" s="88">
        <v>90</v>
      </c>
      <c r="BB47" s="88">
        <v>100</v>
      </c>
      <c r="BD47" s="88">
        <v>48</v>
      </c>
      <c r="BE47" s="88">
        <v>51</v>
      </c>
    </row>
    <row r="48" spans="1:57">
      <c r="A48">
        <v>33</v>
      </c>
      <c r="B48" s="159"/>
      <c r="C48" s="122"/>
      <c r="E48" s="7"/>
      <c r="F48" s="7"/>
      <c r="H48" s="146"/>
      <c r="I48" s="136"/>
      <c r="K48" s="146"/>
      <c r="L48" s="136"/>
      <c r="N48" s="146"/>
      <c r="O48" s="136"/>
      <c r="Q48" s="146"/>
      <c r="R48" s="136"/>
      <c r="T48" s="127"/>
      <c r="U48" s="128"/>
      <c r="W48" s="127"/>
      <c r="X48" s="128"/>
      <c r="Z48" s="156"/>
      <c r="AA48" s="157"/>
      <c r="AB48" s="158"/>
      <c r="AC48" s="156"/>
      <c r="AD48" s="157"/>
      <c r="AF48" s="127"/>
      <c r="AG48" s="128"/>
      <c r="AI48" s="127"/>
      <c r="AJ48" s="128"/>
      <c r="AL48" s="127"/>
      <c r="AM48" s="128"/>
      <c r="AO48" s="127"/>
      <c r="AP48" s="128"/>
      <c r="AR48" s="132"/>
      <c r="AS48" s="132"/>
      <c r="AU48" s="132"/>
      <c r="AV48" s="132"/>
      <c r="AX48" s="98"/>
      <c r="AY48" s="148"/>
      <c r="BA48" s="88"/>
      <c r="BB48" s="88"/>
      <c r="BD48" s="88"/>
      <c r="BE48" s="88"/>
    </row>
    <row r="49" spans="1:58">
      <c r="A49">
        <v>34</v>
      </c>
      <c r="B49" s="159">
        <v>38.200000000000003</v>
      </c>
      <c r="C49" s="122">
        <v>37.700000000000003</v>
      </c>
      <c r="E49" s="7">
        <v>8</v>
      </c>
      <c r="F49" s="7">
        <v>8.4</v>
      </c>
      <c r="H49" s="146">
        <v>12.6</v>
      </c>
      <c r="I49" s="136">
        <v>14.8</v>
      </c>
      <c r="K49" s="146">
        <v>1.3</v>
      </c>
      <c r="L49" s="136">
        <v>1.6</v>
      </c>
      <c r="N49" s="146">
        <v>-2.8</v>
      </c>
      <c r="O49" s="136">
        <v>-2.2000000000000002</v>
      </c>
      <c r="Q49" s="146">
        <v>-1.2</v>
      </c>
      <c r="R49" s="136">
        <v>-1.2</v>
      </c>
      <c r="T49" s="127">
        <v>0.87</v>
      </c>
      <c r="U49" s="128">
        <v>0.92</v>
      </c>
      <c r="W49" s="127">
        <v>0.34</v>
      </c>
      <c r="X49" s="128">
        <v>0.35</v>
      </c>
      <c r="Z49" s="156">
        <v>168</v>
      </c>
      <c r="AA49" s="157">
        <v>208</v>
      </c>
      <c r="AB49" s="158"/>
      <c r="AC49" s="156">
        <v>27.8</v>
      </c>
      <c r="AD49" s="157">
        <v>25</v>
      </c>
      <c r="AF49" s="127">
        <v>0.13</v>
      </c>
      <c r="AG49" s="128">
        <v>0.15</v>
      </c>
      <c r="AI49" s="127">
        <v>0.05</v>
      </c>
      <c r="AJ49" s="128">
        <v>0.06</v>
      </c>
      <c r="AL49" s="127">
        <v>0.09</v>
      </c>
      <c r="AM49" s="128">
        <v>0.09</v>
      </c>
      <c r="AO49" s="127">
        <v>0.1</v>
      </c>
      <c r="AP49" s="128">
        <v>0.11</v>
      </c>
      <c r="AR49" s="132">
        <f t="shared" si="40"/>
        <v>2.5588235294117645</v>
      </c>
      <c r="AS49" s="132">
        <f t="shared" si="40"/>
        <v>2.628571428571429</v>
      </c>
      <c r="AU49" s="132">
        <f t="shared" si="41"/>
        <v>6.6923076923076916</v>
      </c>
      <c r="AV49" s="132">
        <f t="shared" si="41"/>
        <v>6.1333333333333337</v>
      </c>
      <c r="AX49" s="98">
        <v>52</v>
      </c>
      <c r="AY49" s="148">
        <v>54</v>
      </c>
      <c r="BA49" s="88">
        <v>104</v>
      </c>
      <c r="BB49" s="88">
        <v>99</v>
      </c>
      <c r="BD49" s="88">
        <v>60</v>
      </c>
      <c r="BE49" s="88">
        <v>59</v>
      </c>
    </row>
    <row r="50" spans="1:58">
      <c r="A50">
        <v>35</v>
      </c>
      <c r="B50" s="159">
        <v>34.9</v>
      </c>
      <c r="C50" s="122">
        <v>41.1</v>
      </c>
      <c r="E50" s="7">
        <v>11.2</v>
      </c>
      <c r="F50" s="7">
        <v>8.9</v>
      </c>
      <c r="H50" s="146">
        <v>14.2</v>
      </c>
      <c r="I50" s="136">
        <v>16.2</v>
      </c>
      <c r="K50" s="146">
        <v>1.6</v>
      </c>
      <c r="L50" s="136">
        <v>2.2000000000000002</v>
      </c>
      <c r="N50" s="146">
        <v>-1.85</v>
      </c>
      <c r="O50" s="136">
        <v>-2.6</v>
      </c>
      <c r="Q50" s="146">
        <v>-1.9</v>
      </c>
      <c r="R50" s="136">
        <v>-1.3</v>
      </c>
      <c r="T50" s="127">
        <v>0.87</v>
      </c>
      <c r="U50" s="128">
        <v>0.89</v>
      </c>
      <c r="W50" s="127">
        <v>0.45</v>
      </c>
      <c r="X50" s="128">
        <v>0.59</v>
      </c>
      <c r="Z50" s="156">
        <v>226</v>
      </c>
      <c r="AA50" s="157">
        <v>210</v>
      </c>
      <c r="AB50" s="158"/>
      <c r="AC50" s="156">
        <v>23.3</v>
      </c>
      <c r="AD50" s="157">
        <v>23.4</v>
      </c>
      <c r="AF50" s="127">
        <v>0.13</v>
      </c>
      <c r="AG50" s="128">
        <v>0.13</v>
      </c>
      <c r="AI50" s="127">
        <v>0.05</v>
      </c>
      <c r="AJ50" s="128">
        <v>0.05</v>
      </c>
      <c r="AL50" s="127">
        <v>0.06</v>
      </c>
      <c r="AM50" s="128">
        <v>7.0000000000000007E-2</v>
      </c>
      <c r="AO50" s="127">
        <v>0.11</v>
      </c>
      <c r="AP50" s="128">
        <v>0.12</v>
      </c>
      <c r="AR50" s="132">
        <f t="shared" si="40"/>
        <v>1.9333333333333333</v>
      </c>
      <c r="AS50" s="132">
        <f t="shared" si="40"/>
        <v>1.5084745762711866</v>
      </c>
      <c r="AU50" s="132">
        <f t="shared" si="41"/>
        <v>6.6923076923076916</v>
      </c>
      <c r="AV50" s="132">
        <f t="shared" si="41"/>
        <v>6.8461538461538458</v>
      </c>
      <c r="AX50" s="98">
        <v>60</v>
      </c>
      <c r="AY50" s="148">
        <v>59</v>
      </c>
      <c r="BA50" s="88">
        <v>96</v>
      </c>
      <c r="BB50" s="88">
        <v>80</v>
      </c>
      <c r="BD50" s="88">
        <v>43</v>
      </c>
      <c r="BE50" s="88">
        <v>48</v>
      </c>
    </row>
    <row r="51" spans="1:58">
      <c r="A51">
        <v>36</v>
      </c>
      <c r="B51" s="159">
        <v>36</v>
      </c>
      <c r="C51" s="122">
        <v>39.200000000000003</v>
      </c>
      <c r="E51" s="7">
        <v>9.4</v>
      </c>
      <c r="F51" s="7">
        <v>15</v>
      </c>
      <c r="H51" s="146">
        <v>11.7</v>
      </c>
      <c r="I51" s="136">
        <v>12.7</v>
      </c>
      <c r="K51" s="146">
        <v>1.05</v>
      </c>
      <c r="L51" s="136">
        <v>1.8</v>
      </c>
      <c r="N51" s="146">
        <v>-3.2</v>
      </c>
      <c r="O51" s="136">
        <v>-3</v>
      </c>
      <c r="Q51" s="146">
        <v>-1.35</v>
      </c>
      <c r="R51" s="136">
        <v>-2.1</v>
      </c>
      <c r="T51" s="127">
        <v>0.65</v>
      </c>
      <c r="U51" s="128">
        <v>0.74</v>
      </c>
      <c r="W51" s="127">
        <v>0.34</v>
      </c>
      <c r="X51" s="128">
        <v>0.33</v>
      </c>
      <c r="Z51" s="156">
        <v>276</v>
      </c>
      <c r="AA51" s="157">
        <v>182</v>
      </c>
      <c r="AB51" s="158"/>
      <c r="AC51" s="156">
        <v>18.399999999999999</v>
      </c>
      <c r="AD51" s="157">
        <v>20.8</v>
      </c>
      <c r="AF51" s="127">
        <v>0.12</v>
      </c>
      <c r="AG51" s="128">
        <v>0.2</v>
      </c>
      <c r="AI51" s="127">
        <v>0.04</v>
      </c>
      <c r="AJ51" s="128">
        <v>0.04</v>
      </c>
      <c r="AL51" s="127">
        <v>0.08</v>
      </c>
      <c r="AM51" s="128">
        <v>0.1</v>
      </c>
      <c r="AO51" s="127">
        <v>7.0000000000000007E-2</v>
      </c>
      <c r="AP51" s="128">
        <v>0.09</v>
      </c>
      <c r="AR51" s="132">
        <f t="shared" si="40"/>
        <v>1.9117647058823528</v>
      </c>
      <c r="AS51" s="132">
        <f t="shared" si="40"/>
        <v>2.2424242424242422</v>
      </c>
      <c r="AU51" s="132">
        <f t="shared" si="41"/>
        <v>5.416666666666667</v>
      </c>
      <c r="AV51" s="132">
        <f t="shared" si="41"/>
        <v>3.6999999999999997</v>
      </c>
      <c r="AX51" s="98">
        <v>59</v>
      </c>
      <c r="AY51" s="148">
        <v>56</v>
      </c>
      <c r="BA51" s="88">
        <v>93</v>
      </c>
      <c r="BB51" s="88">
        <v>98</v>
      </c>
      <c r="BD51" s="88">
        <v>55</v>
      </c>
      <c r="BE51" s="88">
        <v>51</v>
      </c>
    </row>
    <row r="52" spans="1:58">
      <c r="A52">
        <v>37</v>
      </c>
      <c r="B52" s="159">
        <v>36.6</v>
      </c>
      <c r="C52" s="122">
        <v>38.6</v>
      </c>
      <c r="E52" s="7">
        <v>8.9</v>
      </c>
      <c r="F52" s="7">
        <v>5.9</v>
      </c>
      <c r="H52" s="146">
        <v>21.7</v>
      </c>
      <c r="I52" s="136">
        <v>21.6</v>
      </c>
      <c r="K52" s="146">
        <v>1.5</v>
      </c>
      <c r="L52" s="136">
        <v>1.7</v>
      </c>
      <c r="N52" s="146">
        <v>-3</v>
      </c>
      <c r="O52" s="136">
        <v>-3.1</v>
      </c>
      <c r="Q52" s="146">
        <v>-1.2</v>
      </c>
      <c r="R52" s="136">
        <v>-1.3</v>
      </c>
      <c r="T52" s="127">
        <v>0.76</v>
      </c>
      <c r="U52" s="128">
        <v>0.75</v>
      </c>
      <c r="W52" s="127">
        <v>0.34</v>
      </c>
      <c r="X52" s="128">
        <v>0.28000000000000003</v>
      </c>
      <c r="Z52" s="156">
        <v>208</v>
      </c>
      <c r="AA52" s="157">
        <v>327</v>
      </c>
      <c r="AB52" s="158"/>
      <c r="AC52" s="156">
        <v>24</v>
      </c>
      <c r="AD52" s="157">
        <v>25.9</v>
      </c>
      <c r="AF52" s="127">
        <v>0.15</v>
      </c>
      <c r="AG52" s="128">
        <v>0.16</v>
      </c>
      <c r="AI52" s="127">
        <v>0.05</v>
      </c>
      <c r="AJ52" s="128">
        <v>0.04</v>
      </c>
      <c r="AL52" s="127">
        <v>0.12</v>
      </c>
      <c r="AM52" s="128">
        <v>0.11</v>
      </c>
      <c r="AO52" s="127">
        <v>0.11</v>
      </c>
      <c r="AP52" s="128">
        <v>0.1</v>
      </c>
      <c r="AR52" s="132">
        <f t="shared" si="40"/>
        <v>2.2352941176470589</v>
      </c>
      <c r="AS52" s="132">
        <f t="shared" si="40"/>
        <v>2.6785714285714284</v>
      </c>
      <c r="AU52" s="132">
        <f t="shared" si="41"/>
        <v>5.0666666666666673</v>
      </c>
      <c r="AV52" s="132">
        <f t="shared" si="41"/>
        <v>4.6875</v>
      </c>
      <c r="AX52" s="98">
        <v>54</v>
      </c>
      <c r="AY52" s="148">
        <v>63</v>
      </c>
      <c r="BA52" s="88">
        <v>159</v>
      </c>
      <c r="BB52" s="88">
        <v>154</v>
      </c>
      <c r="BD52" s="88">
        <v>48</v>
      </c>
      <c r="BE52" s="88">
        <v>51</v>
      </c>
    </row>
    <row r="53" spans="1:58">
      <c r="A53">
        <v>38</v>
      </c>
      <c r="B53" s="159">
        <v>42.7</v>
      </c>
      <c r="C53" s="122">
        <v>44.5</v>
      </c>
      <c r="E53" s="7">
        <v>11.8</v>
      </c>
      <c r="F53" s="7">
        <v>14.5</v>
      </c>
      <c r="H53" s="146">
        <v>13.4</v>
      </c>
      <c r="I53" s="136">
        <v>17.3</v>
      </c>
      <c r="K53" s="146">
        <v>1.45</v>
      </c>
      <c r="L53" s="136">
        <v>1.5</v>
      </c>
      <c r="N53" s="146">
        <v>-2.6</v>
      </c>
      <c r="O53" s="136">
        <v>-2.4</v>
      </c>
      <c r="Q53" s="146">
        <v>-1.5</v>
      </c>
      <c r="R53" s="136">
        <v>-2.2999999999999998</v>
      </c>
      <c r="T53" s="127">
        <v>0.63</v>
      </c>
      <c r="U53" s="128">
        <v>0.62</v>
      </c>
      <c r="W53" s="127">
        <v>0.34</v>
      </c>
      <c r="X53" s="128">
        <v>0.28999999999999998</v>
      </c>
      <c r="Z53" s="156">
        <v>229</v>
      </c>
      <c r="AA53" s="157">
        <v>192</v>
      </c>
      <c r="AB53" s="158"/>
      <c r="AC53" s="156">
        <v>19.399999999999999</v>
      </c>
      <c r="AD53" s="157">
        <v>20.9</v>
      </c>
      <c r="AF53" s="127">
        <v>0.16</v>
      </c>
      <c r="AG53" s="128">
        <v>0.15</v>
      </c>
      <c r="AI53" s="127">
        <v>0.06</v>
      </c>
      <c r="AJ53" s="128">
        <v>0.06</v>
      </c>
      <c r="AL53" s="127">
        <v>0.12</v>
      </c>
      <c r="AM53" s="128">
        <v>0.1</v>
      </c>
      <c r="AO53" s="127">
        <v>0.11</v>
      </c>
      <c r="AP53" s="128">
        <v>0.1</v>
      </c>
      <c r="AR53" s="132">
        <f t="shared" si="40"/>
        <v>1.8529411764705881</v>
      </c>
      <c r="AS53" s="132">
        <f t="shared" si="40"/>
        <v>2.1379310344827589</v>
      </c>
      <c r="AU53" s="132">
        <f t="shared" si="41"/>
        <v>3.9375</v>
      </c>
      <c r="AV53" s="132">
        <f t="shared" si="41"/>
        <v>4.1333333333333337</v>
      </c>
      <c r="AX53" s="98">
        <v>64</v>
      </c>
      <c r="AY53" s="148">
        <v>67</v>
      </c>
      <c r="BA53" s="88">
        <v>76</v>
      </c>
      <c r="BB53" s="88">
        <v>85</v>
      </c>
      <c r="BD53" s="88">
        <v>57</v>
      </c>
      <c r="BE53" s="88">
        <v>56</v>
      </c>
    </row>
    <row r="54" spans="1:58">
      <c r="A54">
        <v>39</v>
      </c>
      <c r="B54" s="159">
        <v>41</v>
      </c>
      <c r="C54" s="122">
        <v>47.5</v>
      </c>
      <c r="E54" s="7">
        <v>9.5</v>
      </c>
      <c r="F54" s="7">
        <v>12</v>
      </c>
      <c r="H54" s="146">
        <v>18.899999999999999</v>
      </c>
      <c r="I54" s="136">
        <v>18.5</v>
      </c>
      <c r="K54" s="146">
        <v>1.6</v>
      </c>
      <c r="L54" s="136">
        <v>1.8</v>
      </c>
      <c r="N54" s="146">
        <v>-2.1</v>
      </c>
      <c r="O54" s="136">
        <v>-3.2</v>
      </c>
      <c r="Q54" s="146">
        <v>-1.4</v>
      </c>
      <c r="R54" s="136">
        <v>-1.6</v>
      </c>
      <c r="T54" s="127">
        <v>0.93</v>
      </c>
      <c r="U54" s="128">
        <v>0.92</v>
      </c>
      <c r="W54" s="127">
        <v>0.34</v>
      </c>
      <c r="X54" s="128">
        <v>0.35</v>
      </c>
      <c r="Z54" s="156">
        <v>228</v>
      </c>
      <c r="AA54" s="157">
        <v>147</v>
      </c>
      <c r="AB54" s="158"/>
      <c r="AC54" s="156">
        <v>23.3</v>
      </c>
      <c r="AD54" s="157">
        <v>22.4</v>
      </c>
      <c r="AF54" s="127">
        <v>0.13</v>
      </c>
      <c r="AG54" s="128">
        <v>0.17</v>
      </c>
      <c r="AI54" s="127">
        <v>0.05</v>
      </c>
      <c r="AJ54" s="128">
        <v>0.06</v>
      </c>
      <c r="AL54" s="127">
        <v>0.09</v>
      </c>
      <c r="AM54" s="128">
        <v>0.08</v>
      </c>
      <c r="AO54" s="127">
        <v>0.14000000000000001</v>
      </c>
      <c r="AP54" s="128">
        <v>0.12</v>
      </c>
      <c r="AR54" s="132">
        <f t="shared" si="40"/>
        <v>2.7352941176470589</v>
      </c>
      <c r="AS54" s="132">
        <f t="shared" si="40"/>
        <v>2.628571428571429</v>
      </c>
      <c r="AU54" s="132">
        <f t="shared" si="41"/>
        <v>7.1538461538461542</v>
      </c>
      <c r="AV54" s="132">
        <f t="shared" si="41"/>
        <v>5.4117647058823524</v>
      </c>
      <c r="AX54" s="98">
        <v>55</v>
      </c>
      <c r="AY54" s="148">
        <v>61</v>
      </c>
      <c r="BA54" s="88">
        <v>111</v>
      </c>
      <c r="BB54" s="88">
        <v>104</v>
      </c>
      <c r="BD54" s="88">
        <v>59</v>
      </c>
      <c r="BE54" s="88">
        <v>55</v>
      </c>
    </row>
    <row r="55" spans="1:58" ht="17" thickBot="1">
      <c r="A55">
        <v>40</v>
      </c>
      <c r="B55" s="159">
        <v>31.9</v>
      </c>
      <c r="C55" s="122">
        <v>48</v>
      </c>
      <c r="E55" s="7">
        <v>12.2</v>
      </c>
      <c r="F55" s="7">
        <v>12.4</v>
      </c>
      <c r="H55" s="160"/>
      <c r="I55" s="161"/>
      <c r="K55" s="160">
        <v>1.1000000000000001</v>
      </c>
      <c r="L55" s="161">
        <v>1.6</v>
      </c>
      <c r="M55" s="63"/>
      <c r="N55" s="160">
        <v>-2.5</v>
      </c>
      <c r="O55" s="161">
        <v>-2.9</v>
      </c>
      <c r="P55" s="63"/>
      <c r="Q55" s="160">
        <v>-1.4</v>
      </c>
      <c r="R55" s="161">
        <v>-2</v>
      </c>
      <c r="T55" s="127">
        <v>0.68</v>
      </c>
      <c r="U55" s="128">
        <v>0.69</v>
      </c>
      <c r="W55" s="127">
        <v>0.43</v>
      </c>
      <c r="X55" s="128">
        <v>0.41</v>
      </c>
      <c r="Z55" s="156">
        <v>145</v>
      </c>
      <c r="AA55" s="157">
        <v>166</v>
      </c>
      <c r="AB55" s="158"/>
      <c r="AC55" s="156">
        <v>15.8</v>
      </c>
      <c r="AD55" s="157">
        <v>20.399999999999999</v>
      </c>
      <c r="AF55" s="127">
        <v>0.12</v>
      </c>
      <c r="AG55" s="128">
        <v>0.13</v>
      </c>
      <c r="AI55" s="127">
        <v>0.06</v>
      </c>
      <c r="AJ55" s="128">
        <v>0.06</v>
      </c>
      <c r="AL55" s="127">
        <v>7.0000000000000007E-2</v>
      </c>
      <c r="AM55" s="128">
        <v>0.08</v>
      </c>
      <c r="AO55" s="127">
        <v>0.1</v>
      </c>
      <c r="AP55" s="128">
        <v>0.1</v>
      </c>
      <c r="AR55" s="132">
        <f t="shared" si="40"/>
        <v>1.5813953488372094</v>
      </c>
      <c r="AS55" s="132">
        <f t="shared" si="40"/>
        <v>1.6829268292682926</v>
      </c>
      <c r="AU55" s="132">
        <f t="shared" si="41"/>
        <v>5.666666666666667</v>
      </c>
      <c r="AV55" s="132">
        <f t="shared" si="41"/>
        <v>5.3076923076923075</v>
      </c>
      <c r="AX55" s="98">
        <v>70</v>
      </c>
      <c r="AY55" s="148">
        <v>72</v>
      </c>
      <c r="BA55" s="88"/>
      <c r="BB55" s="88"/>
      <c r="BD55" s="88"/>
      <c r="BE55" s="88"/>
    </row>
    <row r="56" spans="1:58">
      <c r="U56" s="162"/>
      <c r="V56" s="163"/>
      <c r="AA56" s="164"/>
      <c r="AB56" s="164"/>
      <c r="AC56" s="165"/>
      <c r="AD56" s="164"/>
      <c r="AE56" s="164"/>
      <c r="AG56" s="37"/>
      <c r="AH56" s="37"/>
      <c r="AJ56" s="37"/>
      <c r="AK56" s="37"/>
      <c r="AM56" s="37"/>
      <c r="AN56" s="37"/>
      <c r="AP56" s="37"/>
      <c r="AQ56" s="37"/>
      <c r="BB56" s="87"/>
      <c r="BC56" s="87"/>
      <c r="BE56" s="83"/>
      <c r="BF56" s="84"/>
    </row>
    <row r="57" spans="1:58">
      <c r="AF57" s="164"/>
      <c r="AG57" s="164"/>
      <c r="AH57" s="165"/>
      <c r="AL57" s="37"/>
      <c r="AM57" s="37"/>
      <c r="AO57" s="37"/>
      <c r="AP57" s="37"/>
      <c r="AR57" s="37"/>
      <c r="AS57" s="37"/>
      <c r="BB57" s="87"/>
      <c r="BC57" s="87"/>
      <c r="BE57" s="87"/>
      <c r="BF57" s="87"/>
    </row>
    <row r="58" spans="1:58">
      <c r="AJ58" s="70"/>
      <c r="AN58" s="37"/>
      <c r="AO58" s="37"/>
      <c r="BB58" s="87"/>
      <c r="BC58" s="87"/>
      <c r="BE58" s="87"/>
      <c r="BF58" s="87"/>
    </row>
    <row r="59" spans="1:58">
      <c r="AJ59" s="70"/>
      <c r="AN59" s="37"/>
      <c r="AO59" s="37"/>
    </row>
    <row r="60" spans="1:58">
      <c r="AJ60" s="70"/>
    </row>
    <row r="61" spans="1:58">
      <c r="AJ61" s="70"/>
    </row>
    <row r="62" spans="1:58">
      <c r="AJ62" s="70"/>
    </row>
    <row r="63" spans="1:58">
      <c r="AJ63" s="70"/>
    </row>
    <row r="64" spans="1:58">
      <c r="AJ64" s="70"/>
    </row>
    <row r="65" spans="36:36">
      <c r="AJ65" s="70"/>
    </row>
    <row r="66" spans="36:36">
      <c r="AJ66" s="70"/>
    </row>
    <row r="67" spans="36:36">
      <c r="AJ67" s="70"/>
    </row>
    <row r="68" spans="36:36">
      <c r="AJ68" s="70"/>
    </row>
    <row r="69" spans="36:36">
      <c r="AJ69" s="70"/>
    </row>
    <row r="70" spans="36:36">
      <c r="AJ70" s="70"/>
    </row>
    <row r="71" spans="36:36">
      <c r="AJ71" s="70"/>
    </row>
    <row r="72" spans="36:36">
      <c r="AJ72" s="70"/>
    </row>
    <row r="73" spans="36:36">
      <c r="AJ73" s="70"/>
    </row>
    <row r="74" spans="36:36">
      <c r="AJ74" s="70"/>
    </row>
    <row r="75" spans="36:36">
      <c r="AJ75" s="70"/>
    </row>
    <row r="76" spans="36:36">
      <c r="AJ76" s="70"/>
    </row>
    <row r="77" spans="36:36">
      <c r="AJ77" s="70"/>
    </row>
    <row r="78" spans="36:36">
      <c r="AJ78" s="70"/>
    </row>
    <row r="79" spans="36:36">
      <c r="AJ79" s="70"/>
    </row>
    <row r="80" spans="36:36">
      <c r="AJ80" s="70"/>
    </row>
    <row r="81" spans="36:36">
      <c r="AJ81" s="70"/>
    </row>
    <row r="82" spans="36:36">
      <c r="AJ82" s="70"/>
    </row>
    <row r="83" spans="36:36">
      <c r="AJ83" s="70"/>
    </row>
    <row r="84" spans="36:36">
      <c r="AJ84" s="70"/>
    </row>
    <row r="85" spans="36:36">
      <c r="AJ85" s="70"/>
    </row>
    <row r="86" spans="36:36">
      <c r="AJ86" s="70"/>
    </row>
    <row r="87" spans="36:36">
      <c r="AJ87" s="70"/>
    </row>
    <row r="88" spans="36:36">
      <c r="AJ88" s="70"/>
    </row>
    <row r="89" spans="36:36">
      <c r="AJ89" s="70"/>
    </row>
    <row r="90" spans="36:36">
      <c r="AJ90" s="70"/>
    </row>
    <row r="91" spans="36:36">
      <c r="AJ91" s="70"/>
    </row>
    <row r="92" spans="36:36">
      <c r="AJ92" s="70"/>
    </row>
    <row r="93" spans="36:36">
      <c r="AJ93" s="70"/>
    </row>
    <row r="94" spans="36:36">
      <c r="AJ94" s="70"/>
    </row>
    <row r="95" spans="36:36">
      <c r="AJ95" s="70"/>
    </row>
    <row r="96" spans="36:36">
      <c r="AJ96" s="70"/>
    </row>
    <row r="97" spans="36:36">
      <c r="AJ97" s="70"/>
    </row>
    <row r="98" spans="36:36">
      <c r="AJ98" s="70"/>
    </row>
    <row r="99" spans="36:36">
      <c r="AJ99" s="70"/>
    </row>
    <row r="100" spans="36:36">
      <c r="AJ100" s="70"/>
    </row>
    <row r="101" spans="36:36">
      <c r="AJ101" s="70"/>
    </row>
    <row r="102" spans="36:36">
      <c r="AJ102" s="70"/>
    </row>
    <row r="103" spans="36:36">
      <c r="AJ103" s="70"/>
    </row>
    <row r="104" spans="36:36">
      <c r="AJ104" s="70"/>
    </row>
    <row r="105" spans="36:36">
      <c r="AJ105" s="70"/>
    </row>
    <row r="106" spans="36:36">
      <c r="AJ106" s="70"/>
    </row>
    <row r="107" spans="36:36">
      <c r="AJ107" s="70"/>
    </row>
    <row r="108" spans="36:36">
      <c r="AJ108" s="70"/>
    </row>
    <row r="109" spans="36:36">
      <c r="AJ109" s="70"/>
    </row>
    <row r="110" spans="36:36">
      <c r="AJ110" s="70"/>
    </row>
    <row r="111" spans="36:36">
      <c r="AJ111" s="70"/>
    </row>
    <row r="112" spans="36:36">
      <c r="AJ112" s="70"/>
    </row>
    <row r="113" spans="36:36">
      <c r="AJ113" s="70"/>
    </row>
    <row r="114" spans="36:36">
      <c r="AJ114" s="70"/>
    </row>
    <row r="115" spans="36:36">
      <c r="AJ115" s="70"/>
    </row>
    <row r="116" spans="36:36">
      <c r="AJ116" s="70"/>
    </row>
    <row r="117" spans="36:36">
      <c r="AJ117" s="70"/>
    </row>
    <row r="118" spans="36:36">
      <c r="AJ118" s="70"/>
    </row>
    <row r="119" spans="36:36">
      <c r="AJ119" s="70"/>
    </row>
    <row r="120" spans="36:36">
      <c r="AJ120" s="70"/>
    </row>
    <row r="121" spans="36:36">
      <c r="AJ121" s="70"/>
    </row>
    <row r="122" spans="36:36">
      <c r="AJ122" s="70"/>
    </row>
    <row r="123" spans="36:36">
      <c r="AJ123" s="70"/>
    </row>
    <row r="124" spans="36:36">
      <c r="AJ124" s="70"/>
    </row>
    <row r="125" spans="36:36">
      <c r="AJ125" s="70"/>
    </row>
    <row r="126" spans="36:36">
      <c r="AJ126" s="70"/>
    </row>
    <row r="127" spans="36:36">
      <c r="AJ127" s="70"/>
    </row>
    <row r="128" spans="36:36">
      <c r="AJ128" s="70"/>
    </row>
    <row r="129" spans="36:36">
      <c r="AJ129" s="70"/>
    </row>
    <row r="130" spans="36:36">
      <c r="AJ130" s="70"/>
    </row>
    <row r="131" spans="36:36">
      <c r="AJ131" s="70"/>
    </row>
    <row r="132" spans="36:36">
      <c r="AJ132" s="70"/>
    </row>
    <row r="133" spans="36:36">
      <c r="AJ133" s="70"/>
    </row>
    <row r="134" spans="36:36">
      <c r="AJ134" s="70"/>
    </row>
    <row r="135" spans="36:36">
      <c r="AJ135" s="70"/>
    </row>
    <row r="136" spans="36:36">
      <c r="AJ136" s="70"/>
    </row>
    <row r="137" spans="36:36">
      <c r="AJ137" s="70"/>
    </row>
    <row r="138" spans="36:36">
      <c r="AJ138" s="70"/>
    </row>
    <row r="139" spans="36:36">
      <c r="AJ139" s="70"/>
    </row>
    <row r="140" spans="36:36">
      <c r="AJ140" s="70"/>
    </row>
    <row r="141" spans="36:36">
      <c r="AJ141" s="70"/>
    </row>
    <row r="142" spans="36:36">
      <c r="AJ142" s="70"/>
    </row>
    <row r="143" spans="36:36">
      <c r="AJ143" s="70"/>
    </row>
    <row r="144" spans="36:36">
      <c r="AJ144" s="70"/>
    </row>
    <row r="145" spans="36:36">
      <c r="AJ145" s="70"/>
    </row>
    <row r="146" spans="36:36">
      <c r="AJ146" s="70"/>
    </row>
    <row r="147" spans="36:36">
      <c r="AJ147" s="70"/>
    </row>
    <row r="148" spans="36:36">
      <c r="AJ148" s="70"/>
    </row>
    <row r="149" spans="36:36">
      <c r="AJ149" s="7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9BA33-FE68-884F-AD2E-06AA38F085F5}">
  <dimension ref="A1:BB134"/>
  <sheetViews>
    <sheetView workbookViewId="0">
      <selection activeCell="B81" sqref="B81:B134"/>
    </sheetView>
  </sheetViews>
  <sheetFormatPr baseColWidth="10" defaultRowHeight="16"/>
  <cols>
    <col min="1" max="1" width="28.33203125" customWidth="1"/>
  </cols>
  <sheetData>
    <row r="1" spans="1:53">
      <c r="A1" t="s">
        <v>81</v>
      </c>
      <c r="B1" s="1" t="s">
        <v>53</v>
      </c>
      <c r="E1" s="1" t="s">
        <v>54</v>
      </c>
      <c r="H1" s="1" t="s">
        <v>55</v>
      </c>
      <c r="K1" s="1" t="s">
        <v>56</v>
      </c>
      <c r="N1" s="1" t="s">
        <v>57</v>
      </c>
      <c r="Q1" s="1" t="s">
        <v>58</v>
      </c>
      <c r="T1" s="1" t="s">
        <v>59</v>
      </c>
      <c r="W1" s="1" t="s">
        <v>6</v>
      </c>
      <c r="Z1" s="1" t="s">
        <v>7</v>
      </c>
      <c r="AC1" s="1" t="s">
        <v>8</v>
      </c>
      <c r="AF1" s="1" t="s">
        <v>9</v>
      </c>
      <c r="AI1" t="s">
        <v>71</v>
      </c>
      <c r="AL1" t="s">
        <v>72</v>
      </c>
      <c r="AO1" t="s">
        <v>73</v>
      </c>
      <c r="AR1" t="s">
        <v>13</v>
      </c>
      <c r="AU1" s="1" t="s">
        <v>14</v>
      </c>
      <c r="AX1" s="1" t="s">
        <v>15</v>
      </c>
      <c r="BA1" t="s">
        <v>16</v>
      </c>
    </row>
    <row r="2" spans="1:53" ht="17" thickBot="1"/>
    <row r="3" spans="1:53">
      <c r="A3" s="2" t="s">
        <v>17</v>
      </c>
      <c r="B3" s="5" t="s">
        <v>60</v>
      </c>
      <c r="C3" s="6"/>
      <c r="E3" s="5" t="s">
        <v>61</v>
      </c>
      <c r="F3" s="6"/>
      <c r="H3" s="5" t="s">
        <v>62</v>
      </c>
      <c r="I3" s="6"/>
      <c r="K3" s="5" t="s">
        <v>63</v>
      </c>
      <c r="L3" s="6"/>
      <c r="N3" s="5" t="s">
        <v>64</v>
      </c>
      <c r="O3" s="6"/>
      <c r="Q3" s="5" t="s">
        <v>65</v>
      </c>
      <c r="R3" s="6"/>
      <c r="T3" s="4" t="s">
        <v>66</v>
      </c>
      <c r="U3" s="3"/>
      <c r="W3" s="5" t="s">
        <v>24</v>
      </c>
      <c r="X3" s="6"/>
      <c r="Z3" s="5" t="s">
        <v>25</v>
      </c>
      <c r="AA3" s="6"/>
      <c r="AC3" s="5" t="s">
        <v>26</v>
      </c>
      <c r="AD3" s="6"/>
      <c r="AF3" s="4" t="s">
        <v>27</v>
      </c>
      <c r="AG3" s="3"/>
      <c r="AI3" s="4" t="s">
        <v>74</v>
      </c>
      <c r="AJ3" s="3"/>
      <c r="AL3" s="4" t="s">
        <v>75</v>
      </c>
      <c r="AM3" s="3"/>
      <c r="AO3" s="5" t="s">
        <v>76</v>
      </c>
      <c r="AP3" s="6"/>
      <c r="AR3" s="5" t="s">
        <v>77</v>
      </c>
      <c r="AS3" s="6"/>
      <c r="AU3" s="5" t="s">
        <v>32</v>
      </c>
      <c r="AV3" s="6"/>
      <c r="AX3" s="5" t="s">
        <v>33</v>
      </c>
      <c r="AY3" s="6"/>
      <c r="BA3" s="5" t="s">
        <v>16</v>
      </c>
    </row>
    <row r="4" spans="1:53" ht="17" thickBot="1">
      <c r="A4" s="7"/>
      <c r="B4" s="12" t="s">
        <v>34</v>
      </c>
      <c r="C4" s="13" t="s">
        <v>35</v>
      </c>
      <c r="E4" s="12" t="s">
        <v>34</v>
      </c>
      <c r="F4" s="13" t="s">
        <v>35</v>
      </c>
      <c r="H4" s="12" t="s">
        <v>34</v>
      </c>
      <c r="I4" s="13" t="s">
        <v>35</v>
      </c>
      <c r="K4" s="14" t="s">
        <v>34</v>
      </c>
      <c r="L4" s="15" t="s">
        <v>35</v>
      </c>
      <c r="N4" s="14" t="s">
        <v>34</v>
      </c>
      <c r="O4" s="15" t="s">
        <v>35</v>
      </c>
      <c r="Q4" s="12" t="s">
        <v>34</v>
      </c>
      <c r="R4" s="13" t="s">
        <v>35</v>
      </c>
      <c r="T4" s="9" t="s">
        <v>34</v>
      </c>
      <c r="U4" s="8" t="s">
        <v>35</v>
      </c>
      <c r="W4" s="12" t="s">
        <v>34</v>
      </c>
      <c r="X4" s="13" t="s">
        <v>35</v>
      </c>
      <c r="Z4" s="14" t="s">
        <v>34</v>
      </c>
      <c r="AA4" s="15" t="s">
        <v>35</v>
      </c>
      <c r="AC4" s="14" t="s">
        <v>34</v>
      </c>
      <c r="AD4" s="15" t="s">
        <v>35</v>
      </c>
      <c r="AF4" s="9" t="s">
        <v>34</v>
      </c>
      <c r="AG4" s="8" t="s">
        <v>35</v>
      </c>
      <c r="AI4" s="10" t="s">
        <v>34</v>
      </c>
      <c r="AJ4" s="11" t="s">
        <v>35</v>
      </c>
      <c r="AL4" s="10" t="s">
        <v>34</v>
      </c>
      <c r="AM4" s="11" t="s">
        <v>35</v>
      </c>
      <c r="AO4" s="14" t="s">
        <v>34</v>
      </c>
      <c r="AP4" s="15" t="s">
        <v>35</v>
      </c>
      <c r="AR4" s="14" t="s">
        <v>34</v>
      </c>
      <c r="AS4" s="15" t="s">
        <v>35</v>
      </c>
      <c r="AU4" s="14" t="s">
        <v>34</v>
      </c>
      <c r="AV4" s="15" t="s">
        <v>35</v>
      </c>
      <c r="AX4" s="12" t="s">
        <v>34</v>
      </c>
      <c r="AY4" s="13" t="s">
        <v>35</v>
      </c>
      <c r="BA4" s="12" t="s">
        <v>34</v>
      </c>
    </row>
    <row r="5" spans="1:53">
      <c r="A5" s="16" t="s">
        <v>36</v>
      </c>
      <c r="B5" s="20">
        <f>COUNT(B18:B55)</f>
        <v>29</v>
      </c>
      <c r="C5" s="21">
        <f>COUNT(C18:C55)</f>
        <v>28</v>
      </c>
      <c r="E5" s="20">
        <f>COUNT(E18:E55)</f>
        <v>29</v>
      </c>
      <c r="F5" s="21">
        <f>COUNT(F18:F55)</f>
        <v>28</v>
      </c>
      <c r="H5" s="20">
        <f>COUNT(H18:H55)</f>
        <v>31</v>
      </c>
      <c r="I5" s="21">
        <f>COUNT(I18:I55)</f>
        <v>29</v>
      </c>
      <c r="K5" s="20">
        <f>COUNT(K18:K55)</f>
        <v>30</v>
      </c>
      <c r="L5" s="21">
        <f>COUNT(L18:L55)</f>
        <v>28</v>
      </c>
      <c r="N5" s="20">
        <f>COUNT(N18:N55)</f>
        <v>30</v>
      </c>
      <c r="O5" s="21">
        <f>COUNT(O18:O55)</f>
        <v>28</v>
      </c>
      <c r="Q5" s="20">
        <f>COUNT(Q18:Q55)</f>
        <v>30</v>
      </c>
      <c r="R5" s="21">
        <f>COUNT(R18:R55)</f>
        <v>27</v>
      </c>
      <c r="T5" s="18">
        <f>COUNT(T18:T55)</f>
        <v>31</v>
      </c>
      <c r="U5" s="17">
        <f>COUNT(U18:U55)</f>
        <v>29</v>
      </c>
      <c r="W5" s="20">
        <f>COUNT(W18:W55)</f>
        <v>34</v>
      </c>
      <c r="X5" s="21">
        <f>COUNT(X18:X55)</f>
        <v>34</v>
      </c>
      <c r="Z5" s="20">
        <f>COUNT(Z18:Z55)</f>
        <v>34</v>
      </c>
      <c r="AA5" s="21">
        <f>COUNT(AA18:AA55)</f>
        <v>34</v>
      </c>
      <c r="AC5" s="20">
        <f>COUNT(AC18:AC55)</f>
        <v>34</v>
      </c>
      <c r="AD5" s="21">
        <f>COUNT(AD18:AD55)</f>
        <v>34</v>
      </c>
      <c r="AF5" s="18">
        <f>COUNT(AF18:AF55)</f>
        <v>34</v>
      </c>
      <c r="AG5" s="17">
        <f>COUNT(AG18:AG55)</f>
        <v>34</v>
      </c>
      <c r="AI5" s="18">
        <f>COUNT(AI18:AI55)</f>
        <v>34</v>
      </c>
      <c r="AJ5" s="17">
        <f>COUNT(AJ18:AJ55)</f>
        <v>33</v>
      </c>
      <c r="AL5" s="18">
        <f>COUNT(AL18:AL55)</f>
        <v>34</v>
      </c>
      <c r="AM5" s="17">
        <f>COUNT(AM18:AM55)</f>
        <v>33</v>
      </c>
      <c r="AO5" s="20">
        <f>COUNT(AO18:AO55)</f>
        <v>34</v>
      </c>
      <c r="AP5" s="21">
        <f>COUNT(AP18:AP55)</f>
        <v>35</v>
      </c>
      <c r="AR5" s="20">
        <f>COUNT(AR18:AR55)</f>
        <v>33</v>
      </c>
      <c r="AS5" s="21">
        <f>COUNT(AS18:AS55)</f>
        <v>33</v>
      </c>
      <c r="AU5" s="20">
        <f>COUNT(AU18:AU55)</f>
        <v>34</v>
      </c>
      <c r="AV5" s="21">
        <f>COUNT(AV18:AV55)</f>
        <v>34</v>
      </c>
      <c r="AX5" s="20">
        <f>COUNT(AX18:AX55)</f>
        <v>34</v>
      </c>
      <c r="AY5" s="21">
        <f>COUNT(AY18:AY55)</f>
        <v>33</v>
      </c>
      <c r="BA5" s="20">
        <f>COUNT(BA18:BA55)</f>
        <v>36</v>
      </c>
    </row>
    <row r="6" spans="1:53">
      <c r="A6" s="16" t="s">
        <v>37</v>
      </c>
      <c r="B6" s="23">
        <f>AVERAGE(B18:B55)</f>
        <v>-17.182758620689654</v>
      </c>
      <c r="C6" s="13">
        <f>AVERAGE(C18:C55)</f>
        <v>-17.80714285714286</v>
      </c>
      <c r="E6" s="23">
        <f>AVERAGE(E18:E55)</f>
        <v>-3.3086206896551724</v>
      </c>
      <c r="F6" s="13">
        <f>AVERAGE(F18:F55)</f>
        <v>-3.1917857142857136</v>
      </c>
      <c r="H6" s="23">
        <f>AVERAGE(H18:H55)</f>
        <v>100.3225806451613</v>
      </c>
      <c r="I6" s="13">
        <f>AVERAGE(I18:I55)</f>
        <v>104.03448275862068</v>
      </c>
      <c r="K6" s="23">
        <f>AVERAGE(K18:K55)</f>
        <v>-0.9753333333333335</v>
      </c>
      <c r="L6" s="13">
        <f>AVERAGE(L18:L55)</f>
        <v>-0.96142857142857174</v>
      </c>
      <c r="N6" s="23">
        <f>AVERAGE(N18:N55)</f>
        <v>1.5579999999999998</v>
      </c>
      <c r="O6" s="13">
        <f>AVERAGE(O18:O55)</f>
        <v>1.6407142857142853</v>
      </c>
      <c r="Q6" s="23">
        <f>AVERAGE(Q18:Q55)</f>
        <v>0.44400000000000006</v>
      </c>
      <c r="R6" s="13">
        <f>AVERAGE(R18:R55)</f>
        <v>0.47962962962962963</v>
      </c>
      <c r="T6" s="22">
        <f>AVERAGE(T18:T55)</f>
        <v>52.483870967741936</v>
      </c>
      <c r="U6" s="8">
        <f>AVERAGE(U18:U55)</f>
        <v>55.448275862068968</v>
      </c>
      <c r="W6" s="23">
        <f>AVERAGE(W18:W55)</f>
        <v>0.78441176470588225</v>
      </c>
      <c r="X6" s="13">
        <f>AVERAGE(X18:X55)</f>
        <v>0.80441176470588249</v>
      </c>
      <c r="Z6" s="23">
        <f>AVERAGE(Z18:Z55)</f>
        <v>0.38352941176470573</v>
      </c>
      <c r="AA6" s="13">
        <f>AVERAGE(AA18:AA55)</f>
        <v>0.3867647058823529</v>
      </c>
      <c r="AC6" s="23">
        <f>AVERAGE(AC18:AC55)</f>
        <v>200.91176470588235</v>
      </c>
      <c r="AD6" s="13">
        <f>AVERAGE(AD18:AD55)</f>
        <v>193.1764705882353</v>
      </c>
      <c r="AF6" s="22">
        <f>AVERAGE(AF18:AF55)</f>
        <v>20.438235294117643</v>
      </c>
      <c r="AG6" s="8">
        <f>AVERAGE(AG18:AG55)</f>
        <v>21.870588235294115</v>
      </c>
      <c r="AI6" s="22">
        <f>AVERAGE(AI18:AI55)</f>
        <v>0.13676470588235295</v>
      </c>
      <c r="AJ6" s="8">
        <f>AVERAGE(AJ18:AJ55)</f>
        <v>0.14575757575757581</v>
      </c>
      <c r="AL6" s="22">
        <f>AVERAGE(AL18:AL55)</f>
        <v>5.2352941176470616E-2</v>
      </c>
      <c r="AM6" s="8">
        <f>AVERAGE(AM18:AM55)</f>
        <v>5.8484848484848508E-2</v>
      </c>
      <c r="AO6" s="23">
        <f>AVERAGE(AO18:AO55)</f>
        <v>8.8823529411764704E-2</v>
      </c>
      <c r="AP6" s="13">
        <f>AVERAGE(AP18:AP55)</f>
        <v>9.0857142857142859E-2</v>
      </c>
      <c r="AR6" s="23">
        <f>AVERAGE(AR18:AR55)</f>
        <v>9.757575757575758E-2</v>
      </c>
      <c r="AS6" s="13">
        <f>AVERAGE(AS18:AS55)</f>
        <v>9.757575757575758E-2</v>
      </c>
      <c r="AU6" s="23">
        <f>AVERAGE(AU18:AU55)</f>
        <v>2.1098447477479736</v>
      </c>
      <c r="AV6" s="13">
        <f>AVERAGE(AV18:AV55)</f>
        <v>2.1392587519472741</v>
      </c>
      <c r="AX6" s="23">
        <f>AVERAGE(AX18:AX55)</f>
        <v>5.9094555458958551</v>
      </c>
      <c r="AY6" s="13">
        <f>AVERAGE(AY18:AY55)</f>
        <v>5.6914521530163231</v>
      </c>
      <c r="BA6" s="23">
        <f>AVERAGE(BA18:BA55)</f>
        <v>59.75</v>
      </c>
    </row>
    <row r="7" spans="1:53">
      <c r="A7" s="16" t="s">
        <v>38</v>
      </c>
      <c r="B7" s="25">
        <f>STDEV(B18:B55)</f>
        <v>1.5971110001493416</v>
      </c>
      <c r="C7" s="13">
        <f>STDEV(C18:C55)</f>
        <v>2.2881220783652605</v>
      </c>
      <c r="E7" s="25">
        <f>STDEV(E18:E55)</f>
        <v>1.5339648071441034</v>
      </c>
      <c r="F7" s="13">
        <f>STDEV(F18:F55)</f>
        <v>2.1996296886511995</v>
      </c>
      <c r="H7" s="25">
        <f>STDEV(H18:H55)</f>
        <v>23.036763512227122</v>
      </c>
      <c r="I7" s="13">
        <f>STDEV(I18:I55)</f>
        <v>23.693704345580155</v>
      </c>
      <c r="K7" s="25">
        <f>STDEV(K18:K55)</f>
        <v>0.10880965136367679</v>
      </c>
      <c r="L7" s="13">
        <f>STDEV(L18:L55)</f>
        <v>0.15474505402768535</v>
      </c>
      <c r="N7" s="25">
        <f>STDEV(N18:N55)</f>
        <v>0.27969688026073386</v>
      </c>
      <c r="O7" s="13">
        <f>STDEV(O18:O55)</f>
        <v>0.32882426435012019</v>
      </c>
      <c r="Q7" s="25">
        <f>STDEV(Q18:Q55)</f>
        <v>0.12350066312819311</v>
      </c>
      <c r="R7" s="13">
        <f>STDEV(R18:R55)</f>
        <v>0.13412053939765956</v>
      </c>
      <c r="T7" s="24">
        <f>STDEV(T18:T55)</f>
        <v>5.3283578942730907</v>
      </c>
      <c r="U7" s="8">
        <f>STDEV(U18:U55)</f>
        <v>5.5522595586748773</v>
      </c>
      <c r="W7" s="25">
        <f>STDEV(W18:W55)</f>
        <v>0.12697389797312081</v>
      </c>
      <c r="X7" s="13">
        <f>STDEV(X18:X55)</f>
        <v>0.12238021172164069</v>
      </c>
      <c r="Z7" s="25">
        <f>STDEV(Z18:Z55)</f>
        <v>7.3850067312547382E-2</v>
      </c>
      <c r="AA7" s="13">
        <f>STDEV(AA18:AA55)</f>
        <v>7.6583113426081748E-2</v>
      </c>
      <c r="AC7" s="25">
        <f>STDEV(AC18:AC55)</f>
        <v>40.445524640658441</v>
      </c>
      <c r="AD7" s="13">
        <f>STDEV(AD18:AD55)</f>
        <v>36.998337872769284</v>
      </c>
      <c r="AF7" s="24">
        <f>STDEV(AF18:AF55)</f>
        <v>3.516283739532184</v>
      </c>
      <c r="AG7" s="8">
        <f>STDEV(AG18:AG55)</f>
        <v>3.1499427038334105</v>
      </c>
      <c r="AI7" s="24">
        <f>STDEV(AI18:AI55)</f>
        <v>2.7930713868134519E-2</v>
      </c>
      <c r="AJ7" s="8">
        <f>STDEV(AJ18:AJ55)</f>
        <v>2.2364914351264108E-2</v>
      </c>
      <c r="AL7" s="24">
        <f>STDEV(AL18:AL55)</f>
        <v>1.156243225157195E-2</v>
      </c>
      <c r="AM7" s="8">
        <f>STDEV(AM18:AM55)</f>
        <v>1.3257359305592317E-2</v>
      </c>
      <c r="AO7" s="25">
        <f>STDEV(AO18:AO55)</f>
        <v>1.7712297710801884E-2</v>
      </c>
      <c r="AP7" s="13">
        <f>STDEV(AP18:AP55)</f>
        <v>1.6515844188042528E-2</v>
      </c>
      <c r="AR7" s="25">
        <f>STDEV(AR18:AR55)</f>
        <v>1.5417178533681001E-2</v>
      </c>
      <c r="AS7" s="13">
        <f>STDEV(AS18:AS55)</f>
        <v>1.2754975262202347E-2</v>
      </c>
      <c r="AU7" s="25">
        <f>STDEV(AU18:AU55)</f>
        <v>0.51016579617243873</v>
      </c>
      <c r="AV7" s="13">
        <f>STDEV(AV18:AV55)</f>
        <v>0.46896036271249081</v>
      </c>
      <c r="AX7" s="25">
        <f>STDEV(AX18:AX55)</f>
        <v>1.308761626342229</v>
      </c>
      <c r="AY7" s="13">
        <f>STDEV(AY18:AY55)</f>
        <v>1.3111209080549773</v>
      </c>
      <c r="BA7" s="25">
        <f>STDEV(BA18:BA55)</f>
        <v>7.7914788620096287</v>
      </c>
    </row>
    <row r="8" spans="1:53">
      <c r="A8" s="16" t="s">
        <v>39</v>
      </c>
      <c r="B8" s="25">
        <f t="shared" ref="B8:C8" si="0">B7/SQRT(B5)</f>
        <v>0.29657606727902153</v>
      </c>
      <c r="C8" s="27">
        <f t="shared" si="0"/>
        <v>0.43241442776505168</v>
      </c>
      <c r="E8" s="25">
        <f t="shared" ref="E8:F8" si="1">E7/SQRT(E5)</f>
        <v>0.28485011361432044</v>
      </c>
      <c r="F8" s="27">
        <f t="shared" si="1"/>
        <v>0.41569093804325058</v>
      </c>
      <c r="H8" s="25">
        <f t="shared" ref="H8:I8" si="2">H7/SQRT(H5)</f>
        <v>4.1375248683329406</v>
      </c>
      <c r="I8" s="27">
        <f t="shared" si="2"/>
        <v>4.3998104411195902</v>
      </c>
      <c r="K8" s="25">
        <f t="shared" ref="K8:L8" si="3">K7/SQRT(K5)</f>
        <v>1.9865833508719514E-2</v>
      </c>
      <c r="L8" s="27">
        <f t="shared" si="3"/>
        <v>2.9244066398179242E-2</v>
      </c>
      <c r="N8" s="25">
        <f t="shared" ref="N8:O8" si="4">N7/SQRT(N5)</f>
        <v>5.1065430194208457E-2</v>
      </c>
      <c r="O8" s="27">
        <f t="shared" si="4"/>
        <v>6.2141944893869996E-2</v>
      </c>
      <c r="Q8" s="25">
        <f t="shared" ref="Q8:R8" si="5">Q7/SQRT(Q5)</f>
        <v>2.25480330207193E-2</v>
      </c>
      <c r="R8" s="27">
        <f t="shared" si="5"/>
        <v>2.5811509841698849E-2</v>
      </c>
      <c r="S8" s="71"/>
      <c r="T8" s="24">
        <f t="shared" ref="T8:U8" si="6">T7/SQRT(T5)</f>
        <v>0.95700132890766887</v>
      </c>
      <c r="U8" s="26">
        <f t="shared" si="6"/>
        <v>1.0310287163949001</v>
      </c>
      <c r="W8" s="25">
        <f t="shared" ref="W8:X8" si="7">W7/SQRT(W5)</f>
        <v>2.1775843852419489E-2</v>
      </c>
      <c r="X8" s="27">
        <f t="shared" si="7"/>
        <v>2.0988033159702053E-2</v>
      </c>
      <c r="Z8" s="25">
        <f t="shared" ref="Z8:AA8" si="8">Z7/SQRT(Z5)</f>
        <v>1.2665182056780916E-2</v>
      </c>
      <c r="AA8" s="27">
        <f t="shared" si="8"/>
        <v>1.3133895598381292E-2</v>
      </c>
      <c r="AC8" s="25">
        <f t="shared" ref="AC8:AD8" si="9">AC7/SQRT(AC5)</f>
        <v>6.9363502512194009</v>
      </c>
      <c r="AD8" s="27">
        <f t="shared" si="9"/>
        <v>6.3451625978044319</v>
      </c>
      <c r="AF8" s="24">
        <f t="shared" ref="AF8:AG8" si="10">AF7/SQRT(AF5)</f>
        <v>0.60303768628937959</v>
      </c>
      <c r="AG8" s="26">
        <f t="shared" si="10"/>
        <v>0.54021071698739864</v>
      </c>
      <c r="AI8" s="24">
        <f t="shared" ref="AI8:AJ8" si="11">AI7/SQRT(AI5)</f>
        <v>4.7900779104053199E-3</v>
      </c>
      <c r="AJ8" s="26">
        <f t="shared" si="11"/>
        <v>3.8932318659180023E-3</v>
      </c>
      <c r="AL8" s="24">
        <f t="shared" ref="AL8:AM8" si="12">AL7/SQRT(AL5)</f>
        <v>1.982940771950702E-3</v>
      </c>
      <c r="AM8" s="26">
        <f t="shared" si="12"/>
        <v>2.3078100320799684E-3</v>
      </c>
      <c r="AO8" s="25">
        <f t="shared" ref="AO8:AP8" si="13">AO7/SQRT(AO5)</f>
        <v>3.0376339970254211E-3</v>
      </c>
      <c r="AP8" s="27">
        <f t="shared" si="13"/>
        <v>2.7916871971914769E-3</v>
      </c>
      <c r="AR8" s="25">
        <f t="shared" ref="AR8:AS8" si="14">AR7/SQRT(AR5)</f>
        <v>2.6837863005936915E-3</v>
      </c>
      <c r="AS8" s="27">
        <f t="shared" si="14"/>
        <v>2.2203561954170972E-3</v>
      </c>
      <c r="AU8" s="25">
        <f t="shared" ref="AU8:AV8" si="15">AU7/SQRT(AU5)</f>
        <v>8.7492712231674791E-2</v>
      </c>
      <c r="AV8" s="27">
        <f t="shared" si="15"/>
        <v>8.0426038693109922E-2</v>
      </c>
      <c r="AX8" s="25">
        <f t="shared" ref="AX8:AY8" si="16">AX7/SQRT(AX5)</f>
        <v>0.22445076720650109</v>
      </c>
      <c r="AY8" s="27">
        <f t="shared" si="16"/>
        <v>0.22823685434871646</v>
      </c>
      <c r="BA8" s="25">
        <f t="shared" ref="BA8" si="17">BA7/SQRT(BA5)</f>
        <v>1.2985798103349382</v>
      </c>
    </row>
    <row r="9" spans="1:53">
      <c r="A9" s="16" t="s">
        <v>40</v>
      </c>
      <c r="B9" s="25">
        <f t="shared" ref="B9:C9" si="18">TINV(0.05,B5-1)*B8</f>
        <v>0.6075085342998946</v>
      </c>
      <c r="C9" s="27">
        <f t="shared" si="18"/>
        <v>0.88724111865469324</v>
      </c>
      <c r="E9" s="25">
        <f t="shared" ref="E9:F9" si="19">TINV(0.05,E5-1)*E8</f>
        <v>0.58348900706876083</v>
      </c>
      <c r="F9" s="27">
        <f t="shared" si="19"/>
        <v>0.85292735210145731</v>
      </c>
      <c r="H9" s="25">
        <f t="shared" ref="H9:I9" si="20">TINV(0.05,H5-1)*H8</f>
        <v>8.4499530758577706</v>
      </c>
      <c r="I9" s="27">
        <f t="shared" si="20"/>
        <v>9.0126031301346536</v>
      </c>
      <c r="K9" s="25">
        <f t="shared" ref="K9:L9" si="21">TINV(0.05,K5-1)*K8</f>
        <v>4.0630191557706308E-2</v>
      </c>
      <c r="L9" s="27">
        <f t="shared" si="21"/>
        <v>6.0003867861759888E-2</v>
      </c>
      <c r="N9" s="25">
        <f t="shared" ref="N9:O9" si="22">TINV(0.05,N5-1)*N8</f>
        <v>0.10444053152145358</v>
      </c>
      <c r="O9" s="27">
        <f t="shared" si="22"/>
        <v>0.12750473888667874</v>
      </c>
      <c r="Q9" s="25">
        <f t="shared" ref="Q9:R9" si="23">TINV(0.05,Q5-1)*Q8</f>
        <v>4.6115905505762146E-2</v>
      </c>
      <c r="R9" s="27">
        <f t="shared" si="23"/>
        <v>5.3056318335432229E-2</v>
      </c>
      <c r="S9" s="71"/>
      <c r="T9" s="24">
        <f t="shared" ref="T9:U9" si="24">TINV(0.05,T5-1)*T8</f>
        <v>1.9544574546718136</v>
      </c>
      <c r="U9" s="26">
        <f t="shared" si="24"/>
        <v>2.1119665860592973</v>
      </c>
      <c r="W9" s="25">
        <f t="shared" ref="W9:X9" si="25">TINV(0.05,W5-1)*W8</f>
        <v>4.4303287432615614E-2</v>
      </c>
      <c r="X9" s="27">
        <f t="shared" si="25"/>
        <v>4.2700474526787831E-2</v>
      </c>
      <c r="Z9" s="25">
        <f t="shared" ref="Z9:AA9" si="26">TINV(0.05,Z5-1)*Z8</f>
        <v>2.5767506639501662E-2</v>
      </c>
      <c r="AA9" s="27">
        <f t="shared" si="26"/>
        <v>2.6721111510009287E-2</v>
      </c>
      <c r="AC9" s="25">
        <f t="shared" ref="AC9:AD9" si="27">TINV(0.05,AC5-1)*AC8</f>
        <v>14.112110694572442</v>
      </c>
      <c r="AD9" s="27">
        <f t="shared" si="27"/>
        <v>12.909330370036509</v>
      </c>
      <c r="AF9" s="24">
        <f t="shared" ref="AF9:AG9" si="28">TINV(0.05,AF5-1)*AF8</f>
        <v>1.2268893976941988</v>
      </c>
      <c r="AG9" s="26">
        <f t="shared" si="28"/>
        <v>1.0990669675569384</v>
      </c>
      <c r="AI9" s="24">
        <f t="shared" ref="AI9:AJ9" si="29">TINV(0.05,AI5-1)*AI8</f>
        <v>9.7454867846937902E-3</v>
      </c>
      <c r="AJ9" s="26">
        <f t="shared" si="29"/>
        <v>7.9302538015097648E-3</v>
      </c>
      <c r="AL9" s="24">
        <f t="shared" ref="AL9:AM9" si="30">TINV(0.05,AL5-1)*AL8</f>
        <v>4.0343233344697057E-3</v>
      </c>
      <c r="AM9" s="26">
        <f t="shared" si="30"/>
        <v>4.7008552047154133E-3</v>
      </c>
      <c r="AO9" s="25">
        <f t="shared" ref="AO9:AP9" si="31">TINV(0.05,AO5-1)*AO8</f>
        <v>6.180112835000401E-3</v>
      </c>
      <c r="AP9" s="27">
        <f t="shared" si="31"/>
        <v>5.6733909782249511E-3</v>
      </c>
      <c r="AR9" s="25">
        <f t="shared" ref="AR9:AS9" si="32">TINV(0.05,AR5-1)*AR8</f>
        <v>5.4666938024007239E-3</v>
      </c>
      <c r="AS9" s="27">
        <f t="shared" si="32"/>
        <v>4.5227175688032977E-3</v>
      </c>
      <c r="AU9" s="25">
        <f t="shared" ref="AU9:AV9" si="33">TINV(0.05,AU5-1)*AU8</f>
        <v>0.17800526145067533</v>
      </c>
      <c r="AV9" s="27">
        <f t="shared" si="33"/>
        <v>0.16362800603438463</v>
      </c>
      <c r="AX9" s="25">
        <f t="shared" ref="AX9:AY9" si="34">TINV(0.05,AX5-1)*AX8</f>
        <v>0.45664851940586704</v>
      </c>
      <c r="AY9" s="27">
        <f t="shared" si="34"/>
        <v>0.46490325882934713</v>
      </c>
      <c r="BA9" s="25">
        <f t="shared" ref="BA9" si="35">TINV(0.05,BA5-1)*BA8</f>
        <v>2.6362571684267859</v>
      </c>
    </row>
    <row r="10" spans="1:53">
      <c r="A10" s="16" t="s">
        <v>41</v>
      </c>
      <c r="B10" s="29">
        <f>MIN(B18:B55)</f>
        <v>-21</v>
      </c>
      <c r="C10" s="30">
        <f>MIN(C18:C55)</f>
        <v>-23.5</v>
      </c>
      <c r="E10" s="29">
        <f>MIN(E18:E55)</f>
        <v>-6.2</v>
      </c>
      <c r="F10" s="30">
        <f>MIN(F18:F55)</f>
        <v>-5.6</v>
      </c>
      <c r="H10" s="29">
        <f>MIN(H18:H55)</f>
        <v>72</v>
      </c>
      <c r="I10" s="30">
        <f>MIN(I18:I55)</f>
        <v>76</v>
      </c>
      <c r="K10" s="29">
        <f>MIN(K18:K55)</f>
        <v>-1.1499999999999999</v>
      </c>
      <c r="L10" s="30">
        <f>MIN(L18:L55)</f>
        <v>-1.3</v>
      </c>
      <c r="N10" s="29">
        <f>MIN(N18:N55)</f>
        <v>0.95</v>
      </c>
      <c r="O10" s="30">
        <f>MIN(O18:O55)</f>
        <v>0.86</v>
      </c>
      <c r="Q10" s="29">
        <f>MIN(Q18:Q55)</f>
        <v>0.3</v>
      </c>
      <c r="R10" s="30">
        <f>MIN(R18:R55)</f>
        <v>0.2</v>
      </c>
      <c r="S10" s="72"/>
      <c r="T10" s="19">
        <f>MIN(T18:T55)</f>
        <v>41</v>
      </c>
      <c r="U10" s="28">
        <f>MIN(U18:U55)</f>
        <v>48</v>
      </c>
      <c r="W10" s="29">
        <f>MIN(W18:W55)</f>
        <v>0.53</v>
      </c>
      <c r="X10" s="30">
        <f>MIN(X18:X55)</f>
        <v>0.57999999999999996</v>
      </c>
      <c r="Z10" s="29">
        <f>MIN(Z18:Z55)</f>
        <v>0.28999999999999998</v>
      </c>
      <c r="AA10" s="30">
        <f>MIN(AA18:AA55)</f>
        <v>0.28000000000000003</v>
      </c>
      <c r="AC10" s="29">
        <f>MIN(AC18:AC55)</f>
        <v>130</v>
      </c>
      <c r="AD10" s="30">
        <f>MIN(AD18:AD55)</f>
        <v>127</v>
      </c>
      <c r="AF10" s="19">
        <f>MIN(AF18:AF55)</f>
        <v>14</v>
      </c>
      <c r="AG10" s="28">
        <f>MIN(AG18:AG55)</f>
        <v>14.5</v>
      </c>
      <c r="AI10" s="19">
        <f>MIN(AI18:AI55)</f>
        <v>0.08</v>
      </c>
      <c r="AJ10" s="28">
        <f>MIN(AJ18:AJ55)</f>
        <v>0.09</v>
      </c>
      <c r="AL10" s="19">
        <f>MIN(AL18:AL55)</f>
        <v>0.03</v>
      </c>
      <c r="AM10" s="28">
        <f>MIN(AM18:AM55)</f>
        <v>0.04</v>
      </c>
      <c r="AO10" s="29">
        <f>MIN(AO18:AO55)</f>
        <v>0.06</v>
      </c>
      <c r="AP10" s="30">
        <f>MIN(AP18:AP55)</f>
        <v>0.05</v>
      </c>
      <c r="AR10" s="29">
        <f>MIN(AR18:AR55)</f>
        <v>7.0000000000000007E-2</v>
      </c>
      <c r="AS10" s="30">
        <f>MIN(AS18:AS55)</f>
        <v>7.0000000000000007E-2</v>
      </c>
      <c r="AU10" s="29">
        <f>MIN(AU18:AU55)</f>
        <v>1.3947368421052633</v>
      </c>
      <c r="AV10" s="30">
        <f>MIN(AV18:AV55)</f>
        <v>1.3809523809523809</v>
      </c>
      <c r="AX10" s="29">
        <f>MIN(AX18:AX55)</f>
        <v>3.9375</v>
      </c>
      <c r="AY10" s="30">
        <f>MIN(AY18:AY55)</f>
        <v>3.6999999999999997</v>
      </c>
      <c r="BA10" s="29">
        <f>MIN(BA18:BA55)</f>
        <v>40</v>
      </c>
    </row>
    <row r="11" spans="1:53">
      <c r="A11" s="16" t="s">
        <v>42</v>
      </c>
      <c r="B11" s="32">
        <f>MAX(B18:B55)</f>
        <v>-14</v>
      </c>
      <c r="C11" s="30">
        <f>MAX(C18:C55)</f>
        <v>-14</v>
      </c>
      <c r="E11" s="32">
        <f>MAX(E18:E55)</f>
        <v>2.7</v>
      </c>
      <c r="F11" s="30">
        <f>MAX(F18:F55)</f>
        <v>3.75</v>
      </c>
      <c r="H11" s="32">
        <f>MAX(H18:H55)</f>
        <v>177</v>
      </c>
      <c r="I11" s="30">
        <f>MAX(I18:I55)</f>
        <v>166</v>
      </c>
      <c r="K11" s="32">
        <f>MAX(K18:K55)</f>
        <v>-0.8</v>
      </c>
      <c r="L11" s="30">
        <f>MAX(L18:L55)</f>
        <v>-0.75</v>
      </c>
      <c r="N11" s="32">
        <f>MAX(N18:N55)</f>
        <v>2.1</v>
      </c>
      <c r="O11" s="30">
        <f>MAX(O18:O55)</f>
        <v>2.4</v>
      </c>
      <c r="Q11" s="32">
        <f>MAX(Q18:Q55)</f>
        <v>0.8</v>
      </c>
      <c r="R11" s="30">
        <f>MAX(R18:R55)</f>
        <v>0.7</v>
      </c>
      <c r="S11" s="72"/>
      <c r="T11" s="31">
        <f>MAX(T18:T55)</f>
        <v>61</v>
      </c>
      <c r="U11" s="28">
        <f>MAX(U18:U55)</f>
        <v>69</v>
      </c>
      <c r="W11" s="32">
        <f>MAX(W18:W55)</f>
        <v>1.06</v>
      </c>
      <c r="X11" s="30">
        <f>MAX(X18:X55)</f>
        <v>1.04</v>
      </c>
      <c r="Z11" s="32">
        <f>MAX(Z18:Z55)</f>
        <v>0.57999999999999996</v>
      </c>
      <c r="AA11" s="30">
        <f>MAX(AA18:AA55)</f>
        <v>0.59</v>
      </c>
      <c r="AC11" s="32">
        <f>MAX(AC18:AC55)</f>
        <v>296</v>
      </c>
      <c r="AD11" s="30">
        <f>MAX(AD18:AD55)</f>
        <v>327</v>
      </c>
      <c r="AF11" s="31">
        <f>MAX(AF18:AF55)</f>
        <v>28.9</v>
      </c>
      <c r="AG11" s="28">
        <f>MAX(AG18:AG55)</f>
        <v>30.8</v>
      </c>
      <c r="AI11" s="31">
        <f>MAX(AI18:AI55)</f>
        <v>0.21</v>
      </c>
      <c r="AJ11" s="28">
        <f>MAX(AJ18:AJ55)</f>
        <v>0.2</v>
      </c>
      <c r="AL11" s="31">
        <f>MAX(AL18:AL55)</f>
        <v>0.08</v>
      </c>
      <c r="AM11" s="28">
        <f>MAX(AM18:AM55)</f>
        <v>0.09</v>
      </c>
      <c r="AO11" s="32">
        <f>MAX(AO18:AO55)</f>
        <v>0.12</v>
      </c>
      <c r="AP11" s="30">
        <f>MAX(AP18:AP55)</f>
        <v>0.12</v>
      </c>
      <c r="AR11" s="32">
        <f>MAX(AR18:AR55)</f>
        <v>0.14000000000000001</v>
      </c>
      <c r="AS11" s="30">
        <f>MAX(AS18:AS55)</f>
        <v>0.12</v>
      </c>
      <c r="AU11" s="32">
        <f>MAX(AU18:AU55)</f>
        <v>3.3333333333333335</v>
      </c>
      <c r="AV11" s="30">
        <f>MAX(AV18:AV55)</f>
        <v>3.5862068965517246</v>
      </c>
      <c r="AX11" s="32">
        <f>MAX(AX18:AX55)</f>
        <v>9.625</v>
      </c>
      <c r="AY11" s="30">
        <f>MAX(AY18:AY55)</f>
        <v>9.7777777777777786</v>
      </c>
      <c r="BA11" s="32">
        <f>MAX(BA18:BA55)</f>
        <v>74</v>
      </c>
    </row>
    <row r="12" spans="1:53" ht="17" thickBot="1">
      <c r="A12" s="16" t="s">
        <v>43</v>
      </c>
      <c r="B12" s="35">
        <f>TTEST(B18:B55,C18:C55,2,1)</f>
        <v>9.3669170767238907E-2</v>
      </c>
      <c r="C12" s="36"/>
      <c r="E12" s="35">
        <f>TTEST(E18:E55,F18:F55,2,1)</f>
        <v>0.75692280237539922</v>
      </c>
      <c r="F12" s="36"/>
      <c r="H12" s="35">
        <f>TTEST(H18:H55,I18:I55,2,1)</f>
        <v>0.21507766190534863</v>
      </c>
      <c r="I12" s="36"/>
      <c r="K12" s="35">
        <f>TTEST(K18:K55,L18:L55,2,1)</f>
        <v>0.57315533458734991</v>
      </c>
      <c r="L12" s="36"/>
      <c r="N12" s="35">
        <f>TTEST(N18:N55,O18:O55,2,1)</f>
        <v>0.23433860043821655</v>
      </c>
      <c r="O12" s="36"/>
      <c r="Q12" s="35">
        <f>TTEST(Q18:Q55,R18:R55,2,1)</f>
        <v>0.36014521825049417</v>
      </c>
      <c r="R12" s="36"/>
      <c r="T12" s="34">
        <f>TTEST(T18:T55,U18:U55,2,1)</f>
        <v>1.2328941397944826E-2</v>
      </c>
      <c r="U12" s="33"/>
      <c r="W12" s="35">
        <f>TTEST(W18:W55,X18:X55,2,1)</f>
        <v>0.1831835915833295</v>
      </c>
      <c r="X12" s="36"/>
      <c r="Z12" s="35">
        <f>TTEST(Z18:Z55,AA18:AA55,2,1)</f>
        <v>0.80972336462137884</v>
      </c>
      <c r="AA12" s="36"/>
      <c r="AC12" s="35">
        <f>TTEST(AC18:AC55,AD18:AD55,2,1)</f>
        <v>0.3208587422917224</v>
      </c>
      <c r="AD12" s="36"/>
      <c r="AF12" s="34">
        <f>TTEST(AF18:AF55,AG18:AG55,2,1)</f>
        <v>1.1971804208920118E-4</v>
      </c>
      <c r="AG12" s="33"/>
      <c r="AI12" s="34">
        <f>TTEST(AI18:AI55,AJ18:AJ55,2,1)</f>
        <v>3.4477867109744834E-2</v>
      </c>
      <c r="AJ12" s="33"/>
      <c r="AL12" s="34">
        <f>TTEST(AL18:AL55,AM18:AM55,2,1)</f>
        <v>1.9044210853116435E-3</v>
      </c>
      <c r="AM12" s="33"/>
      <c r="AO12" s="35">
        <f>TTEST(AO18:AO55,AP18:AP55,2,1)</f>
        <v>0.3506330594631808</v>
      </c>
      <c r="AP12" s="36"/>
      <c r="AR12" s="35">
        <f>TTEST(AR18:AR55,AS18:AS55,2,1)</f>
        <v>0.8787855771297346</v>
      </c>
      <c r="AS12" s="36"/>
      <c r="AU12" s="35">
        <f>TTEST(AU18:AU55,AV18:AV55,2,1)</f>
        <v>0.72533942541906937</v>
      </c>
      <c r="AV12" s="36"/>
      <c r="AX12" s="35">
        <f>TTEST(AX18:AX55,AY18:AY55,2,1)</f>
        <v>0.12476595790982779</v>
      </c>
      <c r="AY12" s="36"/>
      <c r="BA12" s="35" t="e">
        <f>TTEST(BA18:BA55,BB18:BB55,2,1)</f>
        <v>#DIV/0!</v>
      </c>
    </row>
    <row r="16" spans="1:53">
      <c r="B16" t="s">
        <v>34</v>
      </c>
      <c r="C16" t="s">
        <v>35</v>
      </c>
      <c r="E16" t="s">
        <v>34</v>
      </c>
      <c r="F16" t="s">
        <v>35</v>
      </c>
      <c r="H16" t="s">
        <v>34</v>
      </c>
      <c r="I16" t="s">
        <v>35</v>
      </c>
      <c r="K16" t="s">
        <v>34</v>
      </c>
      <c r="L16" t="s">
        <v>35</v>
      </c>
      <c r="N16" t="s">
        <v>34</v>
      </c>
      <c r="O16" t="s">
        <v>35</v>
      </c>
      <c r="Q16" t="s">
        <v>34</v>
      </c>
      <c r="R16" t="s">
        <v>35</v>
      </c>
      <c r="T16" t="s">
        <v>34</v>
      </c>
      <c r="U16" t="s">
        <v>35</v>
      </c>
      <c r="W16" t="s">
        <v>34</v>
      </c>
      <c r="X16" t="s">
        <v>35</v>
      </c>
      <c r="Z16" t="s">
        <v>34</v>
      </c>
      <c r="AA16" t="s">
        <v>35</v>
      </c>
      <c r="AC16" t="s">
        <v>34</v>
      </c>
      <c r="AD16" t="s">
        <v>35</v>
      </c>
      <c r="AF16" t="s">
        <v>34</v>
      </c>
      <c r="AG16" t="s">
        <v>35</v>
      </c>
      <c r="AI16" t="s">
        <v>34</v>
      </c>
      <c r="AJ16" t="s">
        <v>35</v>
      </c>
      <c r="AL16" t="s">
        <v>34</v>
      </c>
      <c r="AM16" t="s">
        <v>35</v>
      </c>
      <c r="AO16" t="s">
        <v>34</v>
      </c>
      <c r="AP16" t="s">
        <v>35</v>
      </c>
      <c r="AR16" t="s">
        <v>34</v>
      </c>
      <c r="AS16" t="s">
        <v>35</v>
      </c>
      <c r="AU16" t="s">
        <v>34</v>
      </c>
      <c r="AV16" t="s">
        <v>35</v>
      </c>
      <c r="AX16" t="s">
        <v>34</v>
      </c>
      <c r="AY16" t="s">
        <v>35</v>
      </c>
      <c r="BA16" t="s">
        <v>34</v>
      </c>
    </row>
    <row r="17" spans="1:53">
      <c r="B17" t="s">
        <v>44</v>
      </c>
      <c r="C17" t="s">
        <v>44</v>
      </c>
      <c r="E17" t="s">
        <v>44</v>
      </c>
      <c r="F17" t="s">
        <v>44</v>
      </c>
      <c r="H17" t="s">
        <v>44</v>
      </c>
      <c r="I17" t="s">
        <v>44</v>
      </c>
      <c r="K17" t="s">
        <v>44</v>
      </c>
      <c r="L17" t="s">
        <v>44</v>
      </c>
      <c r="N17" t="s">
        <v>44</v>
      </c>
      <c r="O17" t="s">
        <v>44</v>
      </c>
      <c r="Q17" t="s">
        <v>44</v>
      </c>
      <c r="R17" t="s">
        <v>44</v>
      </c>
      <c r="T17" t="s">
        <v>44</v>
      </c>
      <c r="U17" t="s">
        <v>44</v>
      </c>
      <c r="W17" t="s">
        <v>44</v>
      </c>
      <c r="X17" t="s">
        <v>44</v>
      </c>
      <c r="Z17" t="s">
        <v>44</v>
      </c>
      <c r="AA17" t="s">
        <v>44</v>
      </c>
      <c r="AC17" t="s">
        <v>44</v>
      </c>
      <c r="AD17" t="s">
        <v>44</v>
      </c>
      <c r="AE17" s="37"/>
      <c r="AF17" t="s">
        <v>44</v>
      </c>
      <c r="AG17" t="s">
        <v>44</v>
      </c>
      <c r="AI17" t="s">
        <v>44</v>
      </c>
      <c r="AJ17" t="s">
        <v>44</v>
      </c>
      <c r="AL17" t="s">
        <v>44</v>
      </c>
      <c r="AM17" t="s">
        <v>44</v>
      </c>
      <c r="AN17" s="37"/>
      <c r="AO17" t="s">
        <v>44</v>
      </c>
      <c r="AP17" t="s">
        <v>44</v>
      </c>
      <c r="AR17" t="s">
        <v>44</v>
      </c>
      <c r="AS17" t="s">
        <v>44</v>
      </c>
      <c r="AU17" t="s">
        <v>44</v>
      </c>
      <c r="AV17" t="s">
        <v>44</v>
      </c>
      <c r="AW17" s="37"/>
      <c r="AX17" t="s">
        <v>44</v>
      </c>
      <c r="AY17" t="s">
        <v>44</v>
      </c>
    </row>
    <row r="18" spans="1:53">
      <c r="A18">
        <v>3</v>
      </c>
      <c r="B18" s="85"/>
      <c r="C18" s="86">
        <v>-17.3</v>
      </c>
      <c r="D18" s="87"/>
      <c r="E18" s="88"/>
      <c r="F18" s="88">
        <v>-2.1</v>
      </c>
      <c r="G18" s="87"/>
      <c r="H18" s="39">
        <v>99</v>
      </c>
      <c r="I18" s="88">
        <v>121</v>
      </c>
      <c r="J18" s="87"/>
      <c r="K18" s="88">
        <v>-0.9</v>
      </c>
      <c r="L18" s="88">
        <v>-0.88</v>
      </c>
      <c r="M18" s="87"/>
      <c r="N18" s="88">
        <v>1.36</v>
      </c>
      <c r="O18" s="88">
        <v>1.84</v>
      </c>
      <c r="P18" s="87"/>
      <c r="Q18" s="88">
        <v>0.42</v>
      </c>
      <c r="R18" s="88">
        <v>0.28000000000000003</v>
      </c>
      <c r="S18" s="87"/>
      <c r="T18" s="39">
        <v>44</v>
      </c>
      <c r="U18" s="88">
        <v>57</v>
      </c>
      <c r="V18" s="87"/>
      <c r="W18" s="89">
        <v>0.95</v>
      </c>
      <c r="X18" s="90">
        <v>0.88</v>
      </c>
      <c r="Y18" s="87"/>
      <c r="Z18" s="91">
        <v>0.51</v>
      </c>
      <c r="AA18" s="92">
        <v>0.33</v>
      </c>
      <c r="AB18" s="87"/>
      <c r="AC18" s="93">
        <v>148</v>
      </c>
      <c r="AD18" s="94">
        <v>198</v>
      </c>
      <c r="AE18" s="95"/>
      <c r="AF18" s="96">
        <v>17.600000000000001</v>
      </c>
      <c r="AG18" s="97">
        <v>20</v>
      </c>
      <c r="AH18" s="87"/>
      <c r="AI18" s="91">
        <v>0.19</v>
      </c>
      <c r="AJ18" s="92">
        <v>0.18</v>
      </c>
      <c r="AK18" s="87"/>
      <c r="AL18" s="91">
        <v>0.05</v>
      </c>
      <c r="AM18" s="92">
        <v>0.05</v>
      </c>
      <c r="AN18" s="87"/>
      <c r="AO18" s="91">
        <v>0.11</v>
      </c>
      <c r="AP18" s="92">
        <v>0.11</v>
      </c>
      <c r="AQ18" s="87"/>
      <c r="AR18" s="91">
        <v>0.1</v>
      </c>
      <c r="AS18" s="92">
        <v>0.1</v>
      </c>
      <c r="AT18" s="87"/>
      <c r="AU18" s="74">
        <f t="shared" ref="AU18:AV24" si="36">W18/Z18</f>
        <v>1.8627450980392155</v>
      </c>
      <c r="AV18" s="74">
        <f t="shared" si="36"/>
        <v>2.6666666666666665</v>
      </c>
      <c r="AW18" s="87"/>
      <c r="AX18" s="74">
        <f t="shared" ref="AX18:AY21" si="37">W18/AI18</f>
        <v>5</v>
      </c>
      <c r="AY18" s="74">
        <f t="shared" si="37"/>
        <v>4.8888888888888893</v>
      </c>
      <c r="AZ18" s="87"/>
      <c r="BA18" s="98">
        <v>47</v>
      </c>
    </row>
    <row r="19" spans="1:53" ht="22" thickBot="1">
      <c r="A19">
        <v>4</v>
      </c>
      <c r="B19" s="99">
        <v>-16.5</v>
      </c>
      <c r="C19" s="86">
        <v>-15</v>
      </c>
      <c r="D19" s="87"/>
      <c r="E19" s="78">
        <v>-2.5</v>
      </c>
      <c r="F19" s="88">
        <v>-3.75</v>
      </c>
      <c r="G19" s="87"/>
      <c r="H19" s="39">
        <v>128</v>
      </c>
      <c r="I19" s="88">
        <v>101</v>
      </c>
      <c r="J19" s="87"/>
      <c r="K19" s="100">
        <v>-0.96</v>
      </c>
      <c r="L19" s="88">
        <v>-0.8</v>
      </c>
      <c r="M19" s="87"/>
      <c r="N19" s="100">
        <v>1.42</v>
      </c>
      <c r="O19" s="88">
        <v>0.86</v>
      </c>
      <c r="P19" s="87"/>
      <c r="Q19" s="100">
        <v>0.35</v>
      </c>
      <c r="R19" s="88">
        <v>0.5</v>
      </c>
      <c r="S19" s="87"/>
      <c r="T19" s="39">
        <v>52</v>
      </c>
      <c r="U19" s="88">
        <v>55</v>
      </c>
      <c r="V19" s="87"/>
      <c r="W19" s="101">
        <v>0.9</v>
      </c>
      <c r="X19" s="102">
        <v>0.62</v>
      </c>
      <c r="Y19" s="87"/>
      <c r="Z19" s="101">
        <v>0.31</v>
      </c>
      <c r="AA19" s="102">
        <v>0.34</v>
      </c>
      <c r="AB19" s="87"/>
      <c r="AC19" s="101">
        <v>150</v>
      </c>
      <c r="AD19" s="103">
        <v>150</v>
      </c>
      <c r="AE19" s="104"/>
      <c r="AF19" s="105">
        <v>19</v>
      </c>
      <c r="AG19" s="106">
        <v>25</v>
      </c>
      <c r="AH19" s="87"/>
      <c r="AI19" s="101">
        <v>0.16</v>
      </c>
      <c r="AJ19" s="102">
        <v>0.13</v>
      </c>
      <c r="AK19" s="87"/>
      <c r="AL19" s="101">
        <v>7.0000000000000007E-2</v>
      </c>
      <c r="AM19" s="102">
        <v>0.06</v>
      </c>
      <c r="AN19" s="87"/>
      <c r="AO19" s="107">
        <v>0.11</v>
      </c>
      <c r="AP19" s="108">
        <v>0.11</v>
      </c>
      <c r="AQ19" s="87"/>
      <c r="AR19" s="101">
        <v>0.1</v>
      </c>
      <c r="AS19" s="102">
        <v>0.1</v>
      </c>
      <c r="AT19" s="87"/>
      <c r="AU19" s="74">
        <f t="shared" si="36"/>
        <v>2.903225806451613</v>
      </c>
      <c r="AV19" s="74">
        <f t="shared" si="36"/>
        <v>1.8235294117647058</v>
      </c>
      <c r="AW19" s="87"/>
      <c r="AX19" s="74">
        <f t="shared" si="37"/>
        <v>5.625</v>
      </c>
      <c r="AY19" s="74">
        <f t="shared" si="37"/>
        <v>4.7692307692307692</v>
      </c>
      <c r="AZ19" s="87"/>
      <c r="BA19" s="98">
        <v>53</v>
      </c>
    </row>
    <row r="20" spans="1:53">
      <c r="A20">
        <v>5</v>
      </c>
      <c r="B20" s="85"/>
      <c r="C20" s="86"/>
      <c r="D20" s="87"/>
      <c r="E20" s="88"/>
      <c r="F20" s="88"/>
      <c r="G20" s="87"/>
      <c r="H20" s="39">
        <v>102</v>
      </c>
      <c r="I20" s="88">
        <v>118</v>
      </c>
      <c r="J20" s="87"/>
      <c r="K20" s="88"/>
      <c r="L20" s="88"/>
      <c r="M20" s="87"/>
      <c r="N20" s="88"/>
      <c r="O20" s="88"/>
      <c r="P20" s="87"/>
      <c r="Q20" s="88"/>
      <c r="R20" s="88"/>
      <c r="S20" s="87"/>
      <c r="T20" s="39">
        <v>56</v>
      </c>
      <c r="U20" s="88">
        <v>49</v>
      </c>
      <c r="V20" s="87"/>
      <c r="W20" s="101">
        <v>0.53</v>
      </c>
      <c r="X20" s="102">
        <v>0.57999999999999996</v>
      </c>
      <c r="Y20" s="87"/>
      <c r="Z20" s="101">
        <v>0.38</v>
      </c>
      <c r="AA20" s="102">
        <v>0.42</v>
      </c>
      <c r="AB20" s="87"/>
      <c r="AC20" s="101">
        <v>175</v>
      </c>
      <c r="AD20" s="103">
        <v>188</v>
      </c>
      <c r="AE20" s="104"/>
      <c r="AF20" s="109">
        <v>16.399999999999999</v>
      </c>
      <c r="AG20" s="102">
        <v>20.5</v>
      </c>
      <c r="AH20" s="87"/>
      <c r="AI20" s="101">
        <v>0.1</v>
      </c>
      <c r="AJ20" s="102">
        <v>0.12</v>
      </c>
      <c r="AK20" s="87"/>
      <c r="AL20" s="101">
        <v>0.05</v>
      </c>
      <c r="AM20" s="102">
        <v>0.05</v>
      </c>
      <c r="AN20" s="87"/>
      <c r="AO20" s="91">
        <v>0.08</v>
      </c>
      <c r="AP20" s="92">
        <v>0.09</v>
      </c>
      <c r="AQ20" s="87"/>
      <c r="AR20" s="101">
        <v>7.0000000000000007E-2</v>
      </c>
      <c r="AS20" s="102">
        <v>0.09</v>
      </c>
      <c r="AT20" s="87"/>
      <c r="AU20" s="74">
        <f t="shared" si="36"/>
        <v>1.3947368421052633</v>
      </c>
      <c r="AV20" s="74">
        <f t="shared" si="36"/>
        <v>1.3809523809523809</v>
      </c>
      <c r="AW20" s="87"/>
      <c r="AX20" s="74">
        <f t="shared" si="37"/>
        <v>5.3</v>
      </c>
      <c r="AY20" s="74">
        <f t="shared" si="37"/>
        <v>4.833333333333333</v>
      </c>
      <c r="AZ20" s="87"/>
      <c r="BA20" s="110">
        <v>58</v>
      </c>
    </row>
    <row r="21" spans="1:53" ht="21">
      <c r="A21">
        <v>6</v>
      </c>
      <c r="B21" s="99">
        <v>-15.6</v>
      </c>
      <c r="C21" s="86">
        <v>-18.8</v>
      </c>
      <c r="D21" s="87"/>
      <c r="E21" s="78">
        <v>-1.7</v>
      </c>
      <c r="F21" s="88">
        <v>3.75</v>
      </c>
      <c r="G21" s="87"/>
      <c r="H21" s="39">
        <v>101</v>
      </c>
      <c r="I21" s="88">
        <v>98</v>
      </c>
      <c r="J21" s="87"/>
      <c r="K21" s="100">
        <v>-0.9</v>
      </c>
      <c r="L21" s="88">
        <v>-0.93</v>
      </c>
      <c r="M21" s="87"/>
      <c r="N21" s="100">
        <v>1.45</v>
      </c>
      <c r="O21" s="88">
        <v>1.65</v>
      </c>
      <c r="P21" s="87"/>
      <c r="Q21" s="100">
        <v>0.3</v>
      </c>
      <c r="R21" s="88">
        <v>0.5</v>
      </c>
      <c r="S21" s="87"/>
      <c r="T21" s="39">
        <v>50</v>
      </c>
      <c r="U21" s="88">
        <v>61</v>
      </c>
      <c r="V21" s="87"/>
      <c r="W21" s="101">
        <v>0.73</v>
      </c>
      <c r="X21" s="111">
        <v>0.73</v>
      </c>
      <c r="Y21" s="87"/>
      <c r="Z21" s="101">
        <v>0.32</v>
      </c>
      <c r="AA21" s="111">
        <v>0.32</v>
      </c>
      <c r="AB21" s="87"/>
      <c r="AC21" s="101">
        <v>209</v>
      </c>
      <c r="AD21" s="112">
        <v>209</v>
      </c>
      <c r="AE21" s="113"/>
      <c r="AF21" s="109">
        <v>24.7</v>
      </c>
      <c r="AG21" s="111">
        <v>22.9</v>
      </c>
      <c r="AH21" s="87"/>
      <c r="AI21" s="101">
        <v>0.15</v>
      </c>
      <c r="AJ21" s="111">
        <v>0.15</v>
      </c>
      <c r="AK21" s="87"/>
      <c r="AL21" s="101">
        <v>0.05</v>
      </c>
      <c r="AM21" s="111">
        <v>0.05</v>
      </c>
      <c r="AN21" s="87"/>
      <c r="AO21" s="91">
        <v>0.09</v>
      </c>
      <c r="AP21" s="92">
        <v>0.08</v>
      </c>
      <c r="AQ21" s="87"/>
      <c r="AR21" s="101">
        <v>0.1</v>
      </c>
      <c r="AS21" s="111">
        <v>0.09</v>
      </c>
      <c r="AT21" s="87"/>
      <c r="AU21" s="74">
        <f t="shared" si="36"/>
        <v>2.28125</v>
      </c>
      <c r="AV21" s="74">
        <f t="shared" si="36"/>
        <v>2.28125</v>
      </c>
      <c r="AW21" s="87"/>
      <c r="AX21" s="74">
        <f t="shared" si="37"/>
        <v>4.8666666666666671</v>
      </c>
      <c r="AY21" s="74">
        <f t="shared" si="37"/>
        <v>4.8666666666666671</v>
      </c>
      <c r="AZ21" s="87"/>
      <c r="BA21" s="98">
        <v>59</v>
      </c>
    </row>
    <row r="22" spans="1:53">
      <c r="A22">
        <v>7</v>
      </c>
      <c r="B22" s="41">
        <v>-18.600000000000001</v>
      </c>
      <c r="C22" s="86">
        <v>-19.100000000000001</v>
      </c>
      <c r="D22" s="87"/>
      <c r="E22" s="39">
        <v>-4.4000000000000004</v>
      </c>
      <c r="F22" s="88">
        <v>-3.6</v>
      </c>
      <c r="G22" s="87"/>
      <c r="H22" s="39">
        <v>100</v>
      </c>
      <c r="I22" s="88">
        <v>122</v>
      </c>
      <c r="J22" s="87"/>
      <c r="K22" s="39">
        <v>-1</v>
      </c>
      <c r="L22" s="88">
        <v>-1</v>
      </c>
      <c r="M22" s="87"/>
      <c r="N22" s="39">
        <v>2</v>
      </c>
      <c r="O22" s="88">
        <v>1.6</v>
      </c>
      <c r="P22" s="87"/>
      <c r="Q22" s="39">
        <v>0.5</v>
      </c>
      <c r="R22" s="88">
        <v>0.44</v>
      </c>
      <c r="S22" s="87"/>
      <c r="T22" s="39">
        <v>57</v>
      </c>
      <c r="U22" s="88">
        <v>61</v>
      </c>
      <c r="V22" s="87"/>
      <c r="W22" s="101">
        <v>0.64</v>
      </c>
      <c r="X22" s="102">
        <v>0.63</v>
      </c>
      <c r="Y22" s="87"/>
      <c r="Z22" s="101">
        <v>0.38</v>
      </c>
      <c r="AA22" s="102">
        <v>0.36</v>
      </c>
      <c r="AB22" s="87"/>
      <c r="AC22" s="101">
        <v>228</v>
      </c>
      <c r="AD22" s="103">
        <v>249</v>
      </c>
      <c r="AE22" s="104"/>
      <c r="AF22" s="109">
        <v>16.2</v>
      </c>
      <c r="AG22" s="102">
        <v>20.399999999999999</v>
      </c>
      <c r="AH22" s="87"/>
      <c r="AI22" s="101">
        <v>0.11</v>
      </c>
      <c r="AJ22" s="111" t="s">
        <v>78</v>
      </c>
      <c r="AK22" s="87"/>
      <c r="AL22" s="101">
        <v>0.05</v>
      </c>
      <c r="AM22" s="111" t="s">
        <v>78</v>
      </c>
      <c r="AN22" s="87"/>
      <c r="AO22" s="114">
        <v>0.09</v>
      </c>
      <c r="AP22" s="115" t="s">
        <v>45</v>
      </c>
      <c r="AQ22" s="87"/>
      <c r="AR22" s="101">
        <v>0.1</v>
      </c>
      <c r="AS22" s="111" t="s">
        <v>78</v>
      </c>
      <c r="AT22" s="87"/>
      <c r="AU22" s="74">
        <f t="shared" si="36"/>
        <v>1.6842105263157894</v>
      </c>
      <c r="AV22" s="74">
        <f t="shared" si="36"/>
        <v>1.75</v>
      </c>
      <c r="AW22" s="87"/>
      <c r="AX22" s="74">
        <f>W22/AI22</f>
        <v>5.8181818181818183</v>
      </c>
      <c r="AY22" s="74"/>
      <c r="AZ22" s="87"/>
      <c r="BA22" s="98">
        <v>52</v>
      </c>
    </row>
    <row r="23" spans="1:53">
      <c r="A23">
        <v>8</v>
      </c>
      <c r="B23" s="41">
        <v>-16.100000000000001</v>
      </c>
      <c r="C23" s="86">
        <v>-19.5</v>
      </c>
      <c r="D23" s="87"/>
      <c r="E23" s="39">
        <v>2.7</v>
      </c>
      <c r="F23" s="88">
        <v>3.7</v>
      </c>
      <c r="G23" s="87"/>
      <c r="H23" s="39">
        <v>112</v>
      </c>
      <c r="I23" s="88">
        <v>154</v>
      </c>
      <c r="J23" s="87"/>
      <c r="K23" s="88">
        <v>-0.8</v>
      </c>
      <c r="L23" s="88">
        <v>-0.85</v>
      </c>
      <c r="M23" s="87"/>
      <c r="N23" s="88">
        <v>1.5</v>
      </c>
      <c r="O23" s="88">
        <v>2.1</v>
      </c>
      <c r="P23" s="87"/>
      <c r="Q23" s="88">
        <v>0.3</v>
      </c>
      <c r="R23" s="88">
        <v>0.4</v>
      </c>
      <c r="S23" s="87"/>
      <c r="T23" s="39">
        <v>58</v>
      </c>
      <c r="U23" s="88">
        <v>69</v>
      </c>
      <c r="V23" s="87"/>
      <c r="W23" s="101">
        <v>1.06</v>
      </c>
      <c r="X23" s="102">
        <v>1.04</v>
      </c>
      <c r="Y23" s="87"/>
      <c r="Z23" s="101">
        <v>0.42</v>
      </c>
      <c r="AA23" s="102">
        <v>0.28999999999999998</v>
      </c>
      <c r="AB23" s="87"/>
      <c r="AC23" s="101">
        <v>192</v>
      </c>
      <c r="AD23" s="103">
        <v>162</v>
      </c>
      <c r="AE23" s="104"/>
      <c r="AF23" s="109">
        <v>24.4</v>
      </c>
      <c r="AG23" s="102">
        <v>25.1</v>
      </c>
      <c r="AH23" s="87"/>
      <c r="AI23" s="101">
        <v>0.16</v>
      </c>
      <c r="AJ23" s="111">
        <v>0.16</v>
      </c>
      <c r="AK23" s="87"/>
      <c r="AL23" s="101">
        <v>0.04</v>
      </c>
      <c r="AM23" s="111">
        <v>0.05</v>
      </c>
      <c r="AN23" s="87"/>
      <c r="AO23" s="114">
        <v>0.08</v>
      </c>
      <c r="AP23" s="115">
        <v>0.09</v>
      </c>
      <c r="AQ23" s="87"/>
      <c r="AR23" s="101">
        <v>0.09</v>
      </c>
      <c r="AS23" s="111">
        <v>0.09</v>
      </c>
      <c r="AT23" s="87"/>
      <c r="AU23" s="74">
        <f t="shared" si="36"/>
        <v>2.5238095238095242</v>
      </c>
      <c r="AV23" s="74">
        <f t="shared" si="36"/>
        <v>3.5862068965517246</v>
      </c>
      <c r="AW23" s="87"/>
      <c r="AX23" s="74">
        <f>W23/AI23</f>
        <v>6.625</v>
      </c>
      <c r="AY23" s="74">
        <f>X23/AJ23</f>
        <v>6.5</v>
      </c>
      <c r="AZ23" s="87"/>
      <c r="BA23" s="98">
        <v>45</v>
      </c>
    </row>
    <row r="24" spans="1:53">
      <c r="A24">
        <v>9</v>
      </c>
      <c r="B24" s="41">
        <v>-16.5</v>
      </c>
      <c r="C24" s="86">
        <v>-16.3</v>
      </c>
      <c r="D24" s="87"/>
      <c r="E24" s="39">
        <v>-3.3</v>
      </c>
      <c r="F24" s="88">
        <v>-4.22</v>
      </c>
      <c r="G24" s="87"/>
      <c r="H24" s="39">
        <v>84</v>
      </c>
      <c r="I24" s="88">
        <v>82</v>
      </c>
      <c r="J24" s="87"/>
      <c r="K24" s="88">
        <v>-0.8</v>
      </c>
      <c r="L24" s="88">
        <v>-0.86</v>
      </c>
      <c r="M24" s="87"/>
      <c r="N24" s="88">
        <v>1.5</v>
      </c>
      <c r="O24" s="88">
        <v>1.45</v>
      </c>
      <c r="P24" s="87"/>
      <c r="Q24" s="88">
        <v>0.4</v>
      </c>
      <c r="R24" s="88">
        <v>0.63</v>
      </c>
      <c r="S24" s="87"/>
      <c r="T24" s="39">
        <v>41</v>
      </c>
      <c r="U24" s="88">
        <v>48</v>
      </c>
      <c r="V24" s="87"/>
      <c r="W24" s="101">
        <v>0.67</v>
      </c>
      <c r="X24" s="102">
        <v>0.89</v>
      </c>
      <c r="Y24" s="87"/>
      <c r="Z24" s="101">
        <v>0.28999999999999998</v>
      </c>
      <c r="AA24" s="102">
        <v>0.37</v>
      </c>
      <c r="AB24" s="87"/>
      <c r="AC24" s="101">
        <v>239</v>
      </c>
      <c r="AD24" s="103">
        <v>180</v>
      </c>
      <c r="AE24" s="104"/>
      <c r="AF24" s="109">
        <v>14.9</v>
      </c>
      <c r="AG24" s="102">
        <v>16.399999999999999</v>
      </c>
      <c r="AH24" s="87"/>
      <c r="AI24" s="101">
        <v>0.1</v>
      </c>
      <c r="AJ24" s="111">
        <v>0.12</v>
      </c>
      <c r="AK24" s="87"/>
      <c r="AL24" s="101">
        <v>0.04</v>
      </c>
      <c r="AM24" s="111">
        <v>0.04</v>
      </c>
      <c r="AN24" s="87"/>
      <c r="AO24" s="114">
        <v>7.0000000000000007E-2</v>
      </c>
      <c r="AP24" s="115">
        <v>0.06</v>
      </c>
      <c r="AQ24" s="87"/>
      <c r="AR24" s="101">
        <v>7.0000000000000007E-2</v>
      </c>
      <c r="AS24" s="111">
        <v>0.08</v>
      </c>
      <c r="AT24" s="87"/>
      <c r="AU24" s="74">
        <f t="shared" si="36"/>
        <v>2.3103448275862073</v>
      </c>
      <c r="AV24" s="74">
        <f t="shared" si="36"/>
        <v>2.4054054054054053</v>
      </c>
      <c r="AW24" s="87"/>
      <c r="AX24" s="74">
        <f>W24/AI24</f>
        <v>6.7</v>
      </c>
      <c r="AY24" s="74">
        <f>X24/AJ24</f>
        <v>7.416666666666667</v>
      </c>
      <c r="AZ24" s="87"/>
      <c r="BA24" s="98">
        <v>54</v>
      </c>
    </row>
    <row r="25" spans="1:53">
      <c r="A25">
        <v>10</v>
      </c>
      <c r="B25" s="41"/>
      <c r="C25" s="86"/>
      <c r="D25" s="87"/>
      <c r="E25" s="39"/>
      <c r="F25" s="88"/>
      <c r="G25" s="87"/>
      <c r="H25" s="39" t="s">
        <v>50</v>
      </c>
      <c r="I25" s="88"/>
      <c r="J25" s="87"/>
      <c r="K25" s="88"/>
      <c r="L25" s="88"/>
      <c r="M25" s="87"/>
      <c r="N25" s="88"/>
      <c r="O25" s="88"/>
      <c r="P25" s="87"/>
      <c r="Q25" s="88"/>
      <c r="R25" s="88"/>
      <c r="S25" s="87"/>
      <c r="T25" s="39"/>
      <c r="U25" s="88"/>
      <c r="V25" s="87"/>
      <c r="W25" s="91"/>
      <c r="X25" s="92"/>
      <c r="Y25" s="87"/>
      <c r="Z25" s="91"/>
      <c r="AA25" s="92"/>
      <c r="AB25" s="87"/>
      <c r="AC25" s="93"/>
      <c r="AD25" s="94"/>
      <c r="AE25" s="95"/>
      <c r="AF25" s="96"/>
      <c r="AG25" s="97"/>
      <c r="AH25" s="87"/>
      <c r="AI25" s="91"/>
      <c r="AJ25" s="92"/>
      <c r="AK25" s="87"/>
      <c r="AL25" s="114"/>
      <c r="AM25" s="115"/>
      <c r="AN25" s="87"/>
      <c r="AO25" s="114">
        <v>0.08</v>
      </c>
      <c r="AP25" s="115">
        <v>7.0000000000000007E-2</v>
      </c>
      <c r="AQ25" s="87"/>
      <c r="AR25" s="114"/>
      <c r="AS25" s="115"/>
      <c r="AT25" s="87"/>
      <c r="AU25" s="74"/>
      <c r="AV25" s="74"/>
      <c r="AW25" s="87"/>
      <c r="AX25" s="74"/>
      <c r="AY25" s="74"/>
      <c r="AZ25" s="87"/>
      <c r="BA25" s="98">
        <v>74</v>
      </c>
    </row>
    <row r="26" spans="1:53">
      <c r="A26">
        <v>11</v>
      </c>
      <c r="B26" s="41">
        <v>-17.100000000000001</v>
      </c>
      <c r="C26" s="86">
        <v>-16</v>
      </c>
      <c r="D26" s="87"/>
      <c r="E26" s="39">
        <v>-4.2</v>
      </c>
      <c r="F26" s="88">
        <v>-5.0999999999999996</v>
      </c>
      <c r="G26" s="87"/>
      <c r="H26" s="39">
        <v>72</v>
      </c>
      <c r="I26" s="88">
        <v>83</v>
      </c>
      <c r="J26" s="87"/>
      <c r="K26" s="88">
        <v>-1.1000000000000001</v>
      </c>
      <c r="L26" s="88">
        <v>-0.9</v>
      </c>
      <c r="M26" s="87"/>
      <c r="N26" s="88">
        <v>1.3</v>
      </c>
      <c r="O26" s="88">
        <v>1.4</v>
      </c>
      <c r="P26" s="87"/>
      <c r="Q26" s="88">
        <v>0.6</v>
      </c>
      <c r="R26" s="88">
        <v>0.7</v>
      </c>
      <c r="S26" s="87"/>
      <c r="T26" s="39">
        <v>61</v>
      </c>
      <c r="U26" s="88">
        <v>65</v>
      </c>
      <c r="V26" s="87"/>
      <c r="W26" s="101">
        <v>0.94</v>
      </c>
      <c r="X26" s="102">
        <v>1.04</v>
      </c>
      <c r="Y26" s="87"/>
      <c r="Z26" s="101">
        <v>0.57999999999999996</v>
      </c>
      <c r="AA26" s="102">
        <v>0.52</v>
      </c>
      <c r="AB26" s="87"/>
      <c r="AC26" s="101">
        <v>157</v>
      </c>
      <c r="AD26" s="103">
        <v>171</v>
      </c>
      <c r="AE26" s="104"/>
      <c r="AF26" s="109">
        <v>21.4</v>
      </c>
      <c r="AG26" s="102">
        <v>23.4</v>
      </c>
      <c r="AH26" s="87"/>
      <c r="AI26" s="101">
        <v>0.11</v>
      </c>
      <c r="AJ26" s="111">
        <v>0.12</v>
      </c>
      <c r="AK26" s="87"/>
      <c r="AL26" s="101">
        <v>7.0000000000000007E-2</v>
      </c>
      <c r="AM26" s="111">
        <v>0.09</v>
      </c>
      <c r="AN26" s="87"/>
      <c r="AO26" s="114">
        <v>0.11</v>
      </c>
      <c r="AP26" s="115">
        <v>0.1</v>
      </c>
      <c r="AQ26" s="87"/>
      <c r="AR26" s="116">
        <v>0.11</v>
      </c>
      <c r="AS26" s="106">
        <v>0.1</v>
      </c>
      <c r="AT26" s="87"/>
      <c r="AU26" s="74">
        <f>W26/Z26</f>
        <v>1.6206896551724139</v>
      </c>
      <c r="AV26" s="74">
        <f>X26/AA26</f>
        <v>2</v>
      </c>
      <c r="AW26" s="87"/>
      <c r="AX26" s="74">
        <f>W26/AI26</f>
        <v>8.545454545454545</v>
      </c>
      <c r="AY26" s="74">
        <f>X26/AJ26</f>
        <v>8.6666666666666679</v>
      </c>
      <c r="AZ26" s="87"/>
      <c r="BA26" s="98">
        <v>70</v>
      </c>
    </row>
    <row r="27" spans="1:53">
      <c r="A27">
        <v>12</v>
      </c>
      <c r="B27" s="41">
        <v>-14</v>
      </c>
      <c r="C27" s="86">
        <v>-14</v>
      </c>
      <c r="D27" s="87"/>
      <c r="E27" s="39">
        <v>-2.35</v>
      </c>
      <c r="F27" s="88">
        <v>-1.9</v>
      </c>
      <c r="G27" s="87"/>
      <c r="H27" s="88">
        <v>117</v>
      </c>
      <c r="I27" s="88">
        <v>121</v>
      </c>
      <c r="J27" s="87"/>
      <c r="K27" s="88">
        <v>-0.8</v>
      </c>
      <c r="L27" s="88">
        <v>-0.8</v>
      </c>
      <c r="M27" s="87"/>
      <c r="N27" s="88">
        <v>1.31</v>
      </c>
      <c r="O27" s="88">
        <v>1.3</v>
      </c>
      <c r="P27" s="87"/>
      <c r="Q27" s="88">
        <v>0.3</v>
      </c>
      <c r="R27" s="88">
        <v>0.3</v>
      </c>
      <c r="S27" s="87"/>
      <c r="T27" s="88">
        <v>51</v>
      </c>
      <c r="U27" s="88">
        <v>53</v>
      </c>
      <c r="V27" s="87"/>
      <c r="W27" s="101"/>
      <c r="X27" s="102"/>
      <c r="Y27" s="87"/>
      <c r="Z27" s="101"/>
      <c r="AA27" s="102"/>
      <c r="AB27" s="87"/>
      <c r="AC27" s="101"/>
      <c r="AD27" s="103"/>
      <c r="AE27" s="104"/>
      <c r="AF27" s="109"/>
      <c r="AG27" s="102"/>
      <c r="AH27" s="87"/>
      <c r="AI27" s="101"/>
      <c r="AJ27" s="111"/>
      <c r="AK27" s="87"/>
      <c r="AL27" s="101"/>
      <c r="AM27" s="111"/>
      <c r="AN27" s="87"/>
      <c r="AO27" s="114">
        <v>7.0000000000000007E-2</v>
      </c>
      <c r="AP27" s="115">
        <v>0.08</v>
      </c>
      <c r="AQ27" s="87"/>
      <c r="AR27" s="101"/>
      <c r="AS27" s="111"/>
      <c r="AT27" s="87"/>
      <c r="AU27" s="74"/>
      <c r="AV27" s="74"/>
      <c r="AW27" s="87"/>
      <c r="AX27" s="74"/>
      <c r="AY27" s="74"/>
      <c r="AZ27" s="87"/>
      <c r="BA27" s="98">
        <v>62</v>
      </c>
    </row>
    <row r="28" spans="1:53">
      <c r="A28">
        <v>13</v>
      </c>
      <c r="B28" s="41"/>
      <c r="C28" s="86"/>
      <c r="D28" s="87"/>
      <c r="E28" s="39"/>
      <c r="F28" s="88"/>
      <c r="G28" s="87"/>
      <c r="H28" s="88"/>
      <c r="I28" s="88"/>
      <c r="J28" s="87"/>
      <c r="K28" s="88"/>
      <c r="L28" s="88"/>
      <c r="M28" s="87"/>
      <c r="N28" s="88"/>
      <c r="O28" s="88"/>
      <c r="P28" s="87"/>
      <c r="Q28" s="88"/>
      <c r="R28" s="88"/>
      <c r="S28" s="87"/>
      <c r="T28" s="88"/>
      <c r="U28" s="88"/>
      <c r="V28" s="87"/>
      <c r="W28" s="91">
        <v>0.93</v>
      </c>
      <c r="X28" s="92">
        <v>0.98</v>
      </c>
      <c r="Y28" s="87"/>
      <c r="Z28" s="91">
        <v>0.32</v>
      </c>
      <c r="AA28" s="92">
        <v>0.39</v>
      </c>
      <c r="AB28" s="87"/>
      <c r="AC28" s="93">
        <v>234</v>
      </c>
      <c r="AD28" s="94">
        <v>193</v>
      </c>
      <c r="AE28" s="95"/>
      <c r="AF28" s="96">
        <v>17.399999999999999</v>
      </c>
      <c r="AG28" s="97">
        <v>18.100000000000001</v>
      </c>
      <c r="AH28" s="87"/>
      <c r="AI28" s="91">
        <v>0.14000000000000001</v>
      </c>
      <c r="AJ28" s="92">
        <v>0.14000000000000001</v>
      </c>
      <c r="AK28" s="87"/>
      <c r="AL28" s="114">
        <v>0.06</v>
      </c>
      <c r="AM28" s="115">
        <v>0.06</v>
      </c>
      <c r="AN28" s="87"/>
      <c r="AO28" s="114">
        <v>0.11</v>
      </c>
      <c r="AP28" s="115">
        <v>0.1</v>
      </c>
      <c r="AQ28" s="87"/>
      <c r="AR28" s="114" t="s">
        <v>46</v>
      </c>
      <c r="AS28" s="115">
        <v>0.11</v>
      </c>
      <c r="AT28" s="87"/>
      <c r="AU28" s="74">
        <f>W28/Z28</f>
        <v>2.90625</v>
      </c>
      <c r="AV28" s="74">
        <f>X28/AA28</f>
        <v>2.5128205128205128</v>
      </c>
      <c r="AW28" s="87"/>
      <c r="AX28" s="74">
        <f>W28/AI28</f>
        <v>6.6428571428571423</v>
      </c>
      <c r="AY28" s="74">
        <f>X28/AJ28</f>
        <v>6.9999999999999991</v>
      </c>
      <c r="AZ28" s="87"/>
      <c r="BA28" s="98">
        <v>58</v>
      </c>
    </row>
    <row r="29" spans="1:53">
      <c r="A29">
        <v>14</v>
      </c>
      <c r="B29" s="41">
        <v>-19</v>
      </c>
      <c r="C29" s="86">
        <v>-19.899999999999999</v>
      </c>
      <c r="D29" s="87"/>
      <c r="E29" s="39">
        <v>-3.75</v>
      </c>
      <c r="F29" s="88">
        <v>-3.4</v>
      </c>
      <c r="G29" s="87"/>
      <c r="H29" s="88">
        <v>177</v>
      </c>
      <c r="I29" s="88">
        <v>166</v>
      </c>
      <c r="J29" s="87"/>
      <c r="K29" s="88">
        <v>-1.1000000000000001</v>
      </c>
      <c r="L29" s="88">
        <v>-1.1000000000000001</v>
      </c>
      <c r="M29" s="87"/>
      <c r="N29" s="88">
        <v>1.4</v>
      </c>
      <c r="O29" s="88">
        <v>2</v>
      </c>
      <c r="P29" s="87"/>
      <c r="Q29" s="88">
        <v>0.4</v>
      </c>
      <c r="R29" s="88">
        <v>0.7</v>
      </c>
      <c r="S29" s="87"/>
      <c r="T29" s="88">
        <v>58</v>
      </c>
      <c r="U29" s="88">
        <v>52</v>
      </c>
      <c r="V29" s="87"/>
      <c r="W29" s="91">
        <v>0.69</v>
      </c>
      <c r="X29" s="92">
        <v>0.76</v>
      </c>
      <c r="Y29" s="87"/>
      <c r="Z29" s="91">
        <v>0.39</v>
      </c>
      <c r="AA29" s="92">
        <v>0.36</v>
      </c>
      <c r="AB29" s="87"/>
      <c r="AC29" s="93">
        <v>182</v>
      </c>
      <c r="AD29" s="94">
        <v>200</v>
      </c>
      <c r="AE29" s="95"/>
      <c r="AF29" s="96">
        <v>17.3</v>
      </c>
      <c r="AG29" s="97">
        <v>19.7</v>
      </c>
      <c r="AH29" s="87"/>
      <c r="AI29" s="91">
        <v>0.16</v>
      </c>
      <c r="AJ29" s="92">
        <v>0.16</v>
      </c>
      <c r="AK29" s="87"/>
      <c r="AL29" s="91">
        <v>7.0000000000000007E-2</v>
      </c>
      <c r="AM29" s="92">
        <v>0.06</v>
      </c>
      <c r="AN29" s="87"/>
      <c r="AO29" s="91" t="s">
        <v>46</v>
      </c>
      <c r="AP29" s="92">
        <v>0.11</v>
      </c>
      <c r="AQ29" s="87"/>
      <c r="AR29" s="91">
        <v>0.11</v>
      </c>
      <c r="AS29" s="92">
        <v>0.09</v>
      </c>
      <c r="AT29" s="87"/>
      <c r="AU29" s="74">
        <f>W29/Z29</f>
        <v>1.7692307692307689</v>
      </c>
      <c r="AV29" s="74">
        <f>X29/AA29</f>
        <v>2.1111111111111112</v>
      </c>
      <c r="AW29" s="87"/>
      <c r="AX29" s="74">
        <f>W29/AI29</f>
        <v>4.3125</v>
      </c>
      <c r="AY29" s="74">
        <f>X29/AJ29</f>
        <v>4.75</v>
      </c>
      <c r="AZ29" s="87"/>
      <c r="BA29" s="98">
        <v>51</v>
      </c>
    </row>
    <row r="30" spans="1:53">
      <c r="A30">
        <v>15</v>
      </c>
      <c r="B30" s="85"/>
      <c r="C30" s="86"/>
      <c r="D30" s="87"/>
      <c r="E30" s="88"/>
      <c r="F30" s="88"/>
      <c r="G30" s="87"/>
      <c r="H30" s="88"/>
      <c r="I30" s="88"/>
      <c r="J30" s="87"/>
      <c r="K30" s="88"/>
      <c r="L30" s="88"/>
      <c r="M30" s="87"/>
      <c r="N30" s="88"/>
      <c r="O30" s="88"/>
      <c r="P30" s="87"/>
      <c r="Q30" s="88"/>
      <c r="R30" s="88"/>
      <c r="S30" s="87"/>
      <c r="T30" s="88"/>
      <c r="U30" s="88"/>
      <c r="V30" s="87"/>
      <c r="W30" s="91"/>
      <c r="X30" s="92"/>
      <c r="Y30" s="87"/>
      <c r="Z30" s="91"/>
      <c r="AA30" s="92"/>
      <c r="AB30" s="87"/>
      <c r="AC30" s="93"/>
      <c r="AD30" s="94"/>
      <c r="AE30" s="95"/>
      <c r="AF30" s="96"/>
      <c r="AG30" s="97"/>
      <c r="AH30" s="87"/>
      <c r="AI30" s="91"/>
      <c r="AJ30" s="92"/>
      <c r="AK30" s="87"/>
      <c r="AL30" s="91"/>
      <c r="AM30" s="92"/>
      <c r="AN30" s="87"/>
      <c r="AO30" s="91"/>
      <c r="AP30" s="92"/>
      <c r="AQ30" s="87"/>
      <c r="AR30" s="91"/>
      <c r="AS30" s="92"/>
      <c r="AT30" s="87"/>
      <c r="AU30" s="74"/>
      <c r="AV30" s="74"/>
      <c r="AW30" s="87"/>
      <c r="AX30" s="74"/>
      <c r="AY30" s="74"/>
      <c r="AZ30" s="87"/>
      <c r="BA30" s="98"/>
    </row>
    <row r="31" spans="1:53">
      <c r="A31">
        <v>16</v>
      </c>
      <c r="B31" s="85"/>
      <c r="C31" s="86"/>
      <c r="D31" s="87"/>
      <c r="E31" s="88"/>
      <c r="F31" s="88"/>
      <c r="G31" s="87"/>
      <c r="H31" s="88"/>
      <c r="I31" s="88"/>
      <c r="J31" s="87"/>
      <c r="K31" s="88"/>
      <c r="L31" s="88"/>
      <c r="M31" s="87"/>
      <c r="N31" s="88"/>
      <c r="O31" s="88"/>
      <c r="P31" s="87"/>
      <c r="Q31" s="88"/>
      <c r="R31" s="88"/>
      <c r="S31" s="87"/>
      <c r="T31" s="88"/>
      <c r="U31" s="88"/>
      <c r="V31" s="87"/>
      <c r="W31" s="91"/>
      <c r="X31" s="92"/>
      <c r="Y31" s="87"/>
      <c r="Z31" s="91"/>
      <c r="AA31" s="92"/>
      <c r="AB31" s="87"/>
      <c r="AC31" s="93"/>
      <c r="AD31" s="94"/>
      <c r="AE31" s="95"/>
      <c r="AF31" s="96"/>
      <c r="AG31" s="97"/>
      <c r="AH31" s="87"/>
      <c r="AI31" s="91"/>
      <c r="AJ31" s="92"/>
      <c r="AK31" s="87"/>
      <c r="AL31" s="91"/>
      <c r="AM31" s="92"/>
      <c r="AN31" s="87"/>
      <c r="AO31" s="91"/>
      <c r="AP31" s="92"/>
      <c r="AQ31" s="87"/>
      <c r="AR31" s="91"/>
      <c r="AS31" s="92"/>
      <c r="AT31" s="87"/>
      <c r="AU31" s="74"/>
      <c r="AV31" s="74"/>
      <c r="AW31" s="87"/>
      <c r="AX31" s="74"/>
      <c r="AY31" s="74"/>
      <c r="AZ31" s="87"/>
      <c r="BA31" s="98"/>
    </row>
    <row r="32" spans="1:53">
      <c r="A32">
        <v>17</v>
      </c>
      <c r="B32" s="85">
        <v>-19.2</v>
      </c>
      <c r="C32" s="86">
        <v>-19.8</v>
      </c>
      <c r="D32" s="87"/>
      <c r="E32" s="88">
        <v>-3.45</v>
      </c>
      <c r="F32" s="88">
        <v>-3.45</v>
      </c>
      <c r="G32" s="87"/>
      <c r="H32" s="88">
        <v>87</v>
      </c>
      <c r="I32" s="88">
        <v>91</v>
      </c>
      <c r="J32" s="87"/>
      <c r="K32" s="88">
        <v>-1.1000000000000001</v>
      </c>
      <c r="L32" s="88">
        <v>-1.1499999999999999</v>
      </c>
      <c r="M32" s="87"/>
      <c r="N32" s="88">
        <v>2</v>
      </c>
      <c r="O32" s="88">
        <v>2.1</v>
      </c>
      <c r="P32" s="87"/>
      <c r="Q32" s="88">
        <v>0.4</v>
      </c>
      <c r="R32" s="88">
        <v>0.4</v>
      </c>
      <c r="S32" s="87"/>
      <c r="T32" s="88">
        <v>51</v>
      </c>
      <c r="U32" s="88">
        <v>50</v>
      </c>
      <c r="V32" s="87"/>
      <c r="W32" s="114">
        <v>0.91</v>
      </c>
      <c r="X32" s="115">
        <v>0.93</v>
      </c>
      <c r="Y32" s="87"/>
      <c r="Z32" s="91">
        <v>0.3</v>
      </c>
      <c r="AA32" s="92">
        <v>0.39</v>
      </c>
      <c r="AB32" s="87"/>
      <c r="AC32" s="93">
        <v>180</v>
      </c>
      <c r="AD32" s="94">
        <v>173</v>
      </c>
      <c r="AE32" s="95"/>
      <c r="AF32" s="96">
        <v>24.3</v>
      </c>
      <c r="AG32" s="97">
        <v>24.3</v>
      </c>
      <c r="AH32" s="87"/>
      <c r="AI32" s="91">
        <v>0.17</v>
      </c>
      <c r="AJ32" s="92">
        <v>0.16</v>
      </c>
      <c r="AK32" s="87"/>
      <c r="AL32" s="91">
        <v>0.05</v>
      </c>
      <c r="AM32" s="92">
        <v>7.0000000000000007E-2</v>
      </c>
      <c r="AN32" s="87"/>
      <c r="AO32" s="91">
        <v>0.08</v>
      </c>
      <c r="AP32" s="92">
        <v>0.09</v>
      </c>
      <c r="AQ32" s="87"/>
      <c r="AR32" s="91">
        <v>0.11</v>
      </c>
      <c r="AS32" s="92">
        <v>0.12</v>
      </c>
      <c r="AT32" s="87"/>
      <c r="AU32" s="74">
        <f t="shared" ref="AU32:AV55" si="38">W32/Z32</f>
        <v>3.0333333333333337</v>
      </c>
      <c r="AV32" s="74">
        <f t="shared" si="38"/>
        <v>2.3846153846153846</v>
      </c>
      <c r="AW32" s="87"/>
      <c r="AX32" s="74">
        <f t="shared" ref="AX32:AY55" si="39">W32/AI32</f>
        <v>5.3529411764705879</v>
      </c>
      <c r="AY32" s="74">
        <f t="shared" si="39"/>
        <v>5.8125</v>
      </c>
      <c r="AZ32" s="87"/>
      <c r="BA32" s="98">
        <v>61</v>
      </c>
    </row>
    <row r="33" spans="1:53">
      <c r="A33">
        <v>18</v>
      </c>
      <c r="B33" s="85">
        <v>-17</v>
      </c>
      <c r="C33" s="86">
        <v>-18.5</v>
      </c>
      <c r="D33" s="87"/>
      <c r="E33" s="88">
        <v>-4.8</v>
      </c>
      <c r="F33" s="88">
        <v>-5.6</v>
      </c>
      <c r="G33" s="87"/>
      <c r="H33" s="88">
        <v>86</v>
      </c>
      <c r="I33" s="88" t="s">
        <v>46</v>
      </c>
      <c r="J33" s="87"/>
      <c r="K33" s="88">
        <v>-0.9</v>
      </c>
      <c r="L33" s="88">
        <v>-0.95</v>
      </c>
      <c r="M33" s="87"/>
      <c r="N33" s="88">
        <v>1.2</v>
      </c>
      <c r="O33" s="88">
        <v>1.44</v>
      </c>
      <c r="P33" s="87"/>
      <c r="Q33" s="88">
        <v>0.6</v>
      </c>
      <c r="R33" s="88">
        <v>0.45</v>
      </c>
      <c r="S33" s="87"/>
      <c r="T33" s="88">
        <v>52</v>
      </c>
      <c r="U33" s="88" t="s">
        <v>46</v>
      </c>
      <c r="V33" s="87"/>
      <c r="W33" s="114">
        <v>0.81</v>
      </c>
      <c r="X33" s="115">
        <v>0.8</v>
      </c>
      <c r="Y33" s="87"/>
      <c r="Z33" s="91">
        <v>0.55000000000000004</v>
      </c>
      <c r="AA33" s="92">
        <v>0.5</v>
      </c>
      <c r="AB33" s="87"/>
      <c r="AC33" s="93">
        <v>162</v>
      </c>
      <c r="AD33" s="94">
        <v>218</v>
      </c>
      <c r="AE33" s="95"/>
      <c r="AF33" s="96">
        <v>22.7</v>
      </c>
      <c r="AG33" s="97">
        <v>22.8</v>
      </c>
      <c r="AH33" s="87"/>
      <c r="AI33" s="91">
        <v>0.11</v>
      </c>
      <c r="AJ33" s="92">
        <v>0.15</v>
      </c>
      <c r="AK33" s="87"/>
      <c r="AL33" s="91">
        <v>7.0000000000000007E-2</v>
      </c>
      <c r="AM33" s="92">
        <v>0.08</v>
      </c>
      <c r="AN33" s="87"/>
      <c r="AO33" s="91" t="s">
        <v>79</v>
      </c>
      <c r="AP33" s="92">
        <v>0.08</v>
      </c>
      <c r="AQ33" s="87"/>
      <c r="AR33" s="91">
        <v>0.08</v>
      </c>
      <c r="AS33" s="92">
        <v>7.0000000000000007E-2</v>
      </c>
      <c r="AT33" s="87"/>
      <c r="AU33" s="74">
        <f t="shared" si="38"/>
        <v>1.4727272727272727</v>
      </c>
      <c r="AV33" s="74">
        <f t="shared" si="38"/>
        <v>1.6</v>
      </c>
      <c r="AW33" s="87"/>
      <c r="AX33" s="74">
        <f t="shared" si="39"/>
        <v>7.3636363636363642</v>
      </c>
      <c r="AY33" s="74">
        <f t="shared" si="39"/>
        <v>5.3333333333333339</v>
      </c>
      <c r="AZ33" s="87"/>
      <c r="BA33" s="98">
        <v>69</v>
      </c>
    </row>
    <row r="34" spans="1:53">
      <c r="A34">
        <v>19</v>
      </c>
      <c r="B34" s="85">
        <v>-18.100000000000001</v>
      </c>
      <c r="C34" s="86">
        <v>-16.100000000000001</v>
      </c>
      <c r="D34" s="87"/>
      <c r="E34" s="88">
        <v>-6.2</v>
      </c>
      <c r="F34" s="88">
        <v>-4.5</v>
      </c>
      <c r="G34" s="87"/>
      <c r="H34" s="88">
        <v>111</v>
      </c>
      <c r="I34" s="88">
        <v>107</v>
      </c>
      <c r="J34" s="87"/>
      <c r="K34" s="88">
        <v>-0.9</v>
      </c>
      <c r="L34" s="88">
        <v>-1</v>
      </c>
      <c r="M34" s="87"/>
      <c r="N34" s="88">
        <v>0.95</v>
      </c>
      <c r="O34" s="88">
        <v>1.5</v>
      </c>
      <c r="P34" s="87"/>
      <c r="Q34" s="88">
        <v>0.8</v>
      </c>
      <c r="R34" s="88">
        <v>0.6</v>
      </c>
      <c r="S34" s="87"/>
      <c r="T34" s="88">
        <v>43</v>
      </c>
      <c r="U34" s="88">
        <v>61</v>
      </c>
      <c r="V34" s="87"/>
      <c r="W34" s="114">
        <v>0.59</v>
      </c>
      <c r="X34" s="115">
        <v>0.6</v>
      </c>
      <c r="Y34" s="87"/>
      <c r="Z34" s="91">
        <v>0.36</v>
      </c>
      <c r="AA34" s="92">
        <v>0.35</v>
      </c>
      <c r="AB34" s="87"/>
      <c r="AC34" s="93">
        <v>296</v>
      </c>
      <c r="AD34" s="94">
        <v>229</v>
      </c>
      <c r="AE34" s="95"/>
      <c r="AF34" s="96">
        <v>20</v>
      </c>
      <c r="AG34" s="97">
        <v>21</v>
      </c>
      <c r="AH34" s="87"/>
      <c r="AI34" s="91">
        <v>0.12</v>
      </c>
      <c r="AJ34" s="92">
        <v>0.15</v>
      </c>
      <c r="AK34" s="87"/>
      <c r="AL34" s="91">
        <v>0.06</v>
      </c>
      <c r="AM34" s="92">
        <v>0.06</v>
      </c>
      <c r="AN34" s="87"/>
      <c r="AO34" s="91">
        <v>0.1</v>
      </c>
      <c r="AP34" s="92">
        <v>0.12</v>
      </c>
      <c r="AQ34" s="87"/>
      <c r="AR34" s="91">
        <v>0.11</v>
      </c>
      <c r="AS34" s="92">
        <v>0.12</v>
      </c>
      <c r="AT34" s="87"/>
      <c r="AU34" s="74">
        <f t="shared" si="38"/>
        <v>1.6388888888888888</v>
      </c>
      <c r="AV34" s="74">
        <f t="shared" si="38"/>
        <v>1.7142857142857144</v>
      </c>
      <c r="AW34" s="87"/>
      <c r="AX34" s="74">
        <f t="shared" si="39"/>
        <v>4.916666666666667</v>
      </c>
      <c r="AY34" s="74">
        <f t="shared" si="39"/>
        <v>4</v>
      </c>
      <c r="AZ34" s="87"/>
      <c r="BA34" s="98">
        <v>58</v>
      </c>
    </row>
    <row r="35" spans="1:53">
      <c r="A35">
        <v>20</v>
      </c>
      <c r="B35" s="85">
        <v>-16</v>
      </c>
      <c r="C35" s="86">
        <v>-15.8</v>
      </c>
      <c r="D35" s="87"/>
      <c r="E35" s="88">
        <v>-3.3</v>
      </c>
      <c r="F35" s="88">
        <v>-5</v>
      </c>
      <c r="G35" s="87"/>
      <c r="H35" s="88">
        <v>80</v>
      </c>
      <c r="I35" s="88">
        <v>79</v>
      </c>
      <c r="J35" s="87"/>
      <c r="K35" s="88">
        <v>-0.95</v>
      </c>
      <c r="L35" s="88">
        <v>-1</v>
      </c>
      <c r="M35" s="87"/>
      <c r="N35" s="88">
        <v>1.7</v>
      </c>
      <c r="O35" s="88">
        <v>1.5</v>
      </c>
      <c r="P35" s="87"/>
      <c r="Q35" s="88">
        <v>0.4</v>
      </c>
      <c r="R35" s="88"/>
      <c r="S35" s="87"/>
      <c r="T35" s="88">
        <v>46</v>
      </c>
      <c r="U35" s="88">
        <v>55</v>
      </c>
      <c r="V35" s="87"/>
      <c r="W35" s="114">
        <v>0.74</v>
      </c>
      <c r="X35" s="115">
        <v>0.8</v>
      </c>
      <c r="Y35" s="87"/>
      <c r="Z35" s="91">
        <v>0.36</v>
      </c>
      <c r="AA35" s="92">
        <v>0.4</v>
      </c>
      <c r="AB35" s="87"/>
      <c r="AC35" s="93">
        <v>197</v>
      </c>
      <c r="AD35" s="94">
        <v>202</v>
      </c>
      <c r="AE35" s="95"/>
      <c r="AF35" s="96">
        <v>21.4</v>
      </c>
      <c r="AG35" s="97">
        <v>20.5</v>
      </c>
      <c r="AH35" s="87"/>
      <c r="AI35" s="91">
        <v>0.14000000000000001</v>
      </c>
      <c r="AJ35" s="92">
        <v>0.14000000000000001</v>
      </c>
      <c r="AK35" s="87"/>
      <c r="AL35" s="91">
        <v>0.08</v>
      </c>
      <c r="AM35" s="92">
        <v>0.08</v>
      </c>
      <c r="AN35" s="87"/>
      <c r="AO35" s="91">
        <v>0.12</v>
      </c>
      <c r="AP35" s="92">
        <v>0.12</v>
      </c>
      <c r="AQ35" s="87"/>
      <c r="AR35" s="91">
        <v>0.11</v>
      </c>
      <c r="AS35" s="92">
        <v>0.1</v>
      </c>
      <c r="AT35" s="87"/>
      <c r="AU35" s="74">
        <f t="shared" si="38"/>
        <v>2.0555555555555558</v>
      </c>
      <c r="AV35" s="74">
        <f t="shared" si="38"/>
        <v>2</v>
      </c>
      <c r="AW35" s="87"/>
      <c r="AX35" s="74">
        <f t="shared" si="39"/>
        <v>5.2857142857142856</v>
      </c>
      <c r="AY35" s="74">
        <f t="shared" si="39"/>
        <v>5.7142857142857144</v>
      </c>
      <c r="AZ35" s="87"/>
      <c r="BA35" s="98">
        <v>69</v>
      </c>
    </row>
    <row r="36" spans="1:53">
      <c r="A36">
        <v>21</v>
      </c>
      <c r="B36" s="85"/>
      <c r="C36" s="86"/>
      <c r="D36" s="87"/>
      <c r="E36" s="88"/>
      <c r="F36" s="88"/>
      <c r="G36" s="87"/>
      <c r="H36" s="88"/>
      <c r="I36" s="88"/>
      <c r="J36" s="87"/>
      <c r="K36" s="88"/>
      <c r="L36" s="88"/>
      <c r="M36" s="87"/>
      <c r="N36" s="88"/>
      <c r="O36" s="88"/>
      <c r="P36" s="87"/>
      <c r="Q36" s="88"/>
      <c r="R36" s="88"/>
      <c r="S36" s="87"/>
      <c r="T36" s="88"/>
      <c r="U36" s="88"/>
      <c r="V36" s="87"/>
      <c r="W36" s="114">
        <v>0.77</v>
      </c>
      <c r="X36" s="115">
        <v>0.88</v>
      </c>
      <c r="Y36" s="87"/>
      <c r="Z36" s="91">
        <v>0.37</v>
      </c>
      <c r="AA36" s="92">
        <v>0.32</v>
      </c>
      <c r="AB36" s="87"/>
      <c r="AC36" s="93">
        <v>185</v>
      </c>
      <c r="AD36" s="94">
        <v>190</v>
      </c>
      <c r="AE36" s="95"/>
      <c r="AF36" s="96">
        <v>14</v>
      </c>
      <c r="AG36" s="97">
        <v>14.5</v>
      </c>
      <c r="AH36" s="87"/>
      <c r="AI36" s="91">
        <v>0.08</v>
      </c>
      <c r="AJ36" s="92">
        <v>0.09</v>
      </c>
      <c r="AK36" s="87"/>
      <c r="AL36" s="91">
        <v>0.03</v>
      </c>
      <c r="AM36" s="92">
        <v>0.05</v>
      </c>
      <c r="AN36" s="87"/>
      <c r="AO36" s="91">
        <v>0.06</v>
      </c>
      <c r="AP36" s="92">
        <v>0.05</v>
      </c>
      <c r="AQ36" s="87"/>
      <c r="AR36" s="91">
        <v>7.0000000000000007E-2</v>
      </c>
      <c r="AS36" s="92">
        <v>0.08</v>
      </c>
      <c r="AT36" s="87"/>
      <c r="AU36" s="74">
        <f t="shared" si="38"/>
        <v>2.0810810810810811</v>
      </c>
      <c r="AV36" s="74">
        <f t="shared" si="38"/>
        <v>2.75</v>
      </c>
      <c r="AW36" s="87"/>
      <c r="AX36" s="74">
        <f t="shared" si="39"/>
        <v>9.625</v>
      </c>
      <c r="AY36" s="74">
        <f t="shared" si="39"/>
        <v>9.7777777777777786</v>
      </c>
      <c r="AZ36" s="87"/>
      <c r="BA36" s="98">
        <v>58</v>
      </c>
    </row>
    <row r="37" spans="1:53">
      <c r="A37">
        <v>22</v>
      </c>
      <c r="B37" s="85"/>
      <c r="C37" s="86"/>
      <c r="D37" s="87"/>
      <c r="E37" s="88"/>
      <c r="F37" s="88"/>
      <c r="G37" s="87"/>
      <c r="H37" s="88">
        <v>84</v>
      </c>
      <c r="I37" s="88">
        <v>85</v>
      </c>
      <c r="J37" s="87"/>
      <c r="K37" s="88"/>
      <c r="L37" s="88"/>
      <c r="M37" s="87"/>
      <c r="N37" s="88"/>
      <c r="O37" s="88"/>
      <c r="P37" s="87"/>
      <c r="Q37" s="88"/>
      <c r="R37" s="88"/>
      <c r="S37" s="87"/>
      <c r="T37" s="88">
        <v>52</v>
      </c>
      <c r="U37" s="88">
        <v>55</v>
      </c>
      <c r="V37" s="87"/>
      <c r="W37" s="91">
        <v>0.68</v>
      </c>
      <c r="X37" s="92">
        <v>0.74</v>
      </c>
      <c r="Y37" s="87"/>
      <c r="Z37" s="91">
        <v>0.34</v>
      </c>
      <c r="AA37" s="92">
        <v>0.37</v>
      </c>
      <c r="AB37" s="87"/>
      <c r="AC37" s="93">
        <v>130</v>
      </c>
      <c r="AD37" s="94">
        <v>127</v>
      </c>
      <c r="AE37" s="95"/>
      <c r="AF37" s="96">
        <v>20.8</v>
      </c>
      <c r="AG37" s="97">
        <v>19.899999999999999</v>
      </c>
      <c r="AH37" s="87"/>
      <c r="AI37" s="91">
        <v>0.11</v>
      </c>
      <c r="AJ37" s="92">
        <v>0.13</v>
      </c>
      <c r="AK37" s="87"/>
      <c r="AL37" s="91">
        <v>0.06</v>
      </c>
      <c r="AM37" s="92">
        <v>0.08</v>
      </c>
      <c r="AN37" s="87"/>
      <c r="AO37" s="91">
        <v>0.09</v>
      </c>
      <c r="AP37" s="92">
        <v>0.08</v>
      </c>
      <c r="AQ37" s="87"/>
      <c r="AR37" s="91">
        <v>0.1</v>
      </c>
      <c r="AS37" s="92">
        <v>0.08</v>
      </c>
      <c r="AT37" s="87"/>
      <c r="AU37" s="74">
        <f t="shared" si="38"/>
        <v>2</v>
      </c>
      <c r="AV37" s="74">
        <f t="shared" si="38"/>
        <v>2</v>
      </c>
      <c r="AW37" s="87"/>
      <c r="AX37" s="74">
        <f t="shared" si="39"/>
        <v>6.1818181818181825</v>
      </c>
      <c r="AY37" s="74">
        <f t="shared" si="39"/>
        <v>5.6923076923076916</v>
      </c>
      <c r="AZ37" s="87"/>
      <c r="BA37" s="98">
        <v>68</v>
      </c>
    </row>
    <row r="38" spans="1:53">
      <c r="A38">
        <v>23</v>
      </c>
      <c r="B38" s="85">
        <v>-17.7</v>
      </c>
      <c r="C38" s="86">
        <v>-16.3</v>
      </c>
      <c r="D38" s="87"/>
      <c r="E38" s="88">
        <v>-3.4</v>
      </c>
      <c r="F38" s="88">
        <v>-3.1</v>
      </c>
      <c r="G38" s="87"/>
      <c r="H38" s="88">
        <v>96</v>
      </c>
      <c r="I38" s="88">
        <v>91</v>
      </c>
      <c r="J38" s="87"/>
      <c r="K38" s="88">
        <v>-1</v>
      </c>
      <c r="L38" s="88">
        <v>-0.8</v>
      </c>
      <c r="M38" s="87"/>
      <c r="N38" s="88">
        <v>1.9</v>
      </c>
      <c r="O38" s="88">
        <v>1.5</v>
      </c>
      <c r="P38" s="87"/>
      <c r="Q38" s="88">
        <v>0.5</v>
      </c>
      <c r="R38" s="88">
        <v>0.5</v>
      </c>
      <c r="S38" s="87"/>
      <c r="T38" s="88">
        <v>54</v>
      </c>
      <c r="U38" s="88">
        <v>58</v>
      </c>
      <c r="V38" s="87"/>
      <c r="W38" s="91">
        <v>0.89</v>
      </c>
      <c r="X38" s="92">
        <v>0.83</v>
      </c>
      <c r="Y38" s="87"/>
      <c r="Z38" s="91">
        <v>0.38</v>
      </c>
      <c r="AA38" s="92">
        <v>0.33</v>
      </c>
      <c r="AB38" s="87"/>
      <c r="AC38" s="93">
        <v>274</v>
      </c>
      <c r="AD38" s="94">
        <v>250</v>
      </c>
      <c r="AE38" s="95"/>
      <c r="AF38" s="96">
        <v>22.2</v>
      </c>
      <c r="AG38" s="97">
        <v>25.8</v>
      </c>
      <c r="AH38" s="87"/>
      <c r="AI38" s="91">
        <v>0.21</v>
      </c>
      <c r="AJ38" s="92">
        <v>0.17</v>
      </c>
      <c r="AK38" s="87"/>
      <c r="AL38" s="91">
        <v>0.05</v>
      </c>
      <c r="AM38" s="92">
        <v>0.06</v>
      </c>
      <c r="AN38" s="87"/>
      <c r="AO38" s="91">
        <v>0.09</v>
      </c>
      <c r="AP38" s="92">
        <v>0.1</v>
      </c>
      <c r="AQ38" s="87"/>
      <c r="AR38" s="91">
        <v>0.09</v>
      </c>
      <c r="AS38" s="92">
        <v>0.09</v>
      </c>
      <c r="AT38" s="87"/>
      <c r="AU38" s="74">
        <f t="shared" si="38"/>
        <v>2.3421052631578947</v>
      </c>
      <c r="AV38" s="74">
        <f t="shared" si="38"/>
        <v>2.5151515151515147</v>
      </c>
      <c r="AW38" s="87"/>
      <c r="AX38" s="74">
        <f t="shared" si="39"/>
        <v>4.2380952380952381</v>
      </c>
      <c r="AY38" s="74">
        <f t="shared" si="39"/>
        <v>4.8823529411764701</v>
      </c>
      <c r="AZ38" s="87"/>
      <c r="BA38" s="98">
        <v>64</v>
      </c>
    </row>
    <row r="39" spans="1:53">
      <c r="A39">
        <v>24</v>
      </c>
      <c r="B39" s="85">
        <v>-17.3</v>
      </c>
      <c r="C39" s="86">
        <v>-18.100000000000001</v>
      </c>
      <c r="D39" s="87"/>
      <c r="E39" s="88">
        <v>-2.2000000000000002</v>
      </c>
      <c r="F39" s="88">
        <v>-3.7</v>
      </c>
      <c r="G39" s="87"/>
      <c r="H39" s="88">
        <v>98</v>
      </c>
      <c r="I39" s="88">
        <v>111</v>
      </c>
      <c r="J39" s="87"/>
      <c r="K39" s="88">
        <v>-0.9</v>
      </c>
      <c r="L39" s="88">
        <v>-0.8</v>
      </c>
      <c r="M39" s="87"/>
      <c r="N39" s="88">
        <v>1.5</v>
      </c>
      <c r="O39" s="88">
        <v>1.4</v>
      </c>
      <c r="P39" s="87"/>
      <c r="Q39" s="88">
        <v>0.3</v>
      </c>
      <c r="R39" s="88">
        <v>0.3</v>
      </c>
      <c r="S39" s="87"/>
      <c r="T39" s="88">
        <v>53</v>
      </c>
      <c r="U39" s="88">
        <v>63</v>
      </c>
      <c r="V39" s="87"/>
      <c r="W39" s="91">
        <v>1</v>
      </c>
      <c r="X39" s="92">
        <v>0.91</v>
      </c>
      <c r="Y39" s="87"/>
      <c r="Z39" s="91">
        <v>0.3</v>
      </c>
      <c r="AA39" s="92">
        <v>0.49</v>
      </c>
      <c r="AB39" s="87"/>
      <c r="AC39" s="93">
        <v>185</v>
      </c>
      <c r="AD39" s="94">
        <v>223</v>
      </c>
      <c r="AE39" s="95"/>
      <c r="AF39" s="96">
        <v>22</v>
      </c>
      <c r="AG39" s="97">
        <v>22.7</v>
      </c>
      <c r="AH39" s="87"/>
      <c r="AI39" s="91">
        <v>0.12</v>
      </c>
      <c r="AJ39" s="92">
        <v>0.14000000000000001</v>
      </c>
      <c r="AK39" s="87"/>
      <c r="AL39" s="91">
        <v>0.06</v>
      </c>
      <c r="AM39" s="92">
        <v>0.05</v>
      </c>
      <c r="AN39" s="87"/>
      <c r="AO39" s="91">
        <v>0.08</v>
      </c>
      <c r="AP39" s="92">
        <v>0.09</v>
      </c>
      <c r="AQ39" s="87"/>
      <c r="AR39" s="91">
        <v>0.1</v>
      </c>
      <c r="AS39" s="92">
        <v>0.1</v>
      </c>
      <c r="AT39" s="87"/>
      <c r="AU39" s="74">
        <f t="shared" si="38"/>
        <v>3.3333333333333335</v>
      </c>
      <c r="AV39" s="74">
        <f t="shared" si="38"/>
        <v>1.8571428571428572</v>
      </c>
      <c r="AW39" s="87"/>
      <c r="AX39" s="74">
        <f t="shared" si="39"/>
        <v>8.3333333333333339</v>
      </c>
      <c r="AY39" s="74">
        <f t="shared" si="39"/>
        <v>6.5</v>
      </c>
      <c r="AZ39" s="87"/>
      <c r="BA39" s="98">
        <v>56</v>
      </c>
    </row>
    <row r="40" spans="1:53">
      <c r="A40">
        <v>25</v>
      </c>
      <c r="B40" s="85">
        <v>-15.5</v>
      </c>
      <c r="C40" s="86">
        <v>-15.2</v>
      </c>
      <c r="D40" s="87"/>
      <c r="E40" s="88">
        <v>-3</v>
      </c>
      <c r="F40" s="88">
        <v>-2.8</v>
      </c>
      <c r="G40" s="87"/>
      <c r="H40" s="88">
        <v>81</v>
      </c>
      <c r="I40" s="88">
        <v>91</v>
      </c>
      <c r="J40" s="87"/>
      <c r="K40" s="88">
        <v>-0.8</v>
      </c>
      <c r="L40" s="88">
        <v>-0.9</v>
      </c>
      <c r="M40" s="87"/>
      <c r="N40" s="88">
        <v>1.8</v>
      </c>
      <c r="O40" s="88">
        <v>1.2</v>
      </c>
      <c r="P40" s="87"/>
      <c r="Q40" s="88">
        <v>0.35</v>
      </c>
      <c r="R40" s="88">
        <v>0.35</v>
      </c>
      <c r="S40" s="87"/>
      <c r="T40" s="88">
        <v>51</v>
      </c>
      <c r="U40" s="88">
        <v>48</v>
      </c>
      <c r="V40" s="87"/>
      <c r="W40" s="91">
        <v>0.83</v>
      </c>
      <c r="X40" s="92">
        <v>0.77</v>
      </c>
      <c r="Y40" s="87"/>
      <c r="Z40" s="91">
        <v>0.47</v>
      </c>
      <c r="AA40" s="92">
        <v>0.39</v>
      </c>
      <c r="AB40" s="87"/>
      <c r="AC40" s="93">
        <v>140</v>
      </c>
      <c r="AD40" s="94">
        <v>180</v>
      </c>
      <c r="AE40" s="95"/>
      <c r="AF40" s="96">
        <v>28.9</v>
      </c>
      <c r="AG40" s="97">
        <v>30.8</v>
      </c>
      <c r="AH40" s="87"/>
      <c r="AI40" s="91">
        <v>0.13</v>
      </c>
      <c r="AJ40" s="92">
        <v>0.14000000000000001</v>
      </c>
      <c r="AK40" s="87"/>
      <c r="AL40" s="91">
        <v>0.04</v>
      </c>
      <c r="AM40" s="92">
        <v>0.04</v>
      </c>
      <c r="AN40" s="87"/>
      <c r="AO40" s="91">
        <v>7.0000000000000007E-2</v>
      </c>
      <c r="AP40" s="92">
        <v>7.0000000000000007E-2</v>
      </c>
      <c r="AQ40" s="87"/>
      <c r="AR40" s="91">
        <v>0.08</v>
      </c>
      <c r="AS40" s="92">
        <v>0.1</v>
      </c>
      <c r="AT40" s="87"/>
      <c r="AU40" s="74">
        <f t="shared" si="38"/>
        <v>1.7659574468085106</v>
      </c>
      <c r="AV40" s="74">
        <f t="shared" si="38"/>
        <v>1.9743589743589742</v>
      </c>
      <c r="AW40" s="87"/>
      <c r="AX40" s="74">
        <f t="shared" si="39"/>
        <v>6.3846153846153841</v>
      </c>
      <c r="AY40" s="74">
        <f t="shared" si="39"/>
        <v>5.5</v>
      </c>
      <c r="AZ40" s="87"/>
      <c r="BA40" s="98">
        <v>40</v>
      </c>
    </row>
    <row r="41" spans="1:53">
      <c r="A41">
        <v>26</v>
      </c>
      <c r="B41" s="85">
        <v>-15.7</v>
      </c>
      <c r="C41" s="86">
        <v>-18.600000000000001</v>
      </c>
      <c r="D41" s="87"/>
      <c r="E41" s="88">
        <v>-2</v>
      </c>
      <c r="F41" s="88">
        <v>-4.4000000000000004</v>
      </c>
      <c r="G41" s="87"/>
      <c r="H41" s="88">
        <v>128</v>
      </c>
      <c r="I41" s="88">
        <v>131</v>
      </c>
      <c r="J41" s="87"/>
      <c r="K41" s="88">
        <v>-1.1000000000000001</v>
      </c>
      <c r="L41" s="88">
        <v>-1</v>
      </c>
      <c r="M41" s="87"/>
      <c r="N41" s="88">
        <v>1.8</v>
      </c>
      <c r="O41" s="88">
        <v>1.6</v>
      </c>
      <c r="P41" s="87"/>
      <c r="Q41" s="88">
        <v>0.4</v>
      </c>
      <c r="R41" s="88">
        <v>0.5</v>
      </c>
      <c r="S41" s="87"/>
      <c r="T41" s="88">
        <v>58</v>
      </c>
      <c r="U41" s="88">
        <v>53</v>
      </c>
      <c r="V41" s="87"/>
      <c r="W41" s="91">
        <v>0.68</v>
      </c>
      <c r="X41" s="92">
        <v>0.81</v>
      </c>
      <c r="Y41" s="87"/>
      <c r="Z41" s="91">
        <v>0.43</v>
      </c>
      <c r="AA41" s="92">
        <v>0.44</v>
      </c>
      <c r="AB41" s="87"/>
      <c r="AC41" s="93">
        <v>222</v>
      </c>
      <c r="AD41" s="94">
        <v>173</v>
      </c>
      <c r="AE41" s="95"/>
      <c r="AF41" s="96">
        <v>18.399999999999999</v>
      </c>
      <c r="AG41" s="97">
        <v>22.7</v>
      </c>
      <c r="AH41" s="87"/>
      <c r="AI41" s="91">
        <v>0.15</v>
      </c>
      <c r="AJ41" s="92">
        <v>0.16</v>
      </c>
      <c r="AK41" s="87"/>
      <c r="AL41" s="91">
        <v>0.05</v>
      </c>
      <c r="AM41" s="92">
        <v>0.08</v>
      </c>
      <c r="AN41" s="87"/>
      <c r="AO41" s="91">
        <v>0.09</v>
      </c>
      <c r="AP41" s="92">
        <v>0.09</v>
      </c>
      <c r="AQ41" s="87"/>
      <c r="AR41" s="91">
        <v>0.09</v>
      </c>
      <c r="AS41" s="92">
        <v>0.1</v>
      </c>
      <c r="AT41" s="87"/>
      <c r="AU41" s="74">
        <f t="shared" si="38"/>
        <v>1.5813953488372094</v>
      </c>
      <c r="AV41" s="74">
        <f t="shared" si="38"/>
        <v>1.8409090909090911</v>
      </c>
      <c r="AW41" s="87"/>
      <c r="AX41" s="74">
        <f t="shared" si="39"/>
        <v>4.5333333333333341</v>
      </c>
      <c r="AY41" s="74">
        <f t="shared" si="39"/>
        <v>5.0625</v>
      </c>
      <c r="AZ41" s="87"/>
      <c r="BA41" s="98">
        <v>71</v>
      </c>
    </row>
    <row r="42" spans="1:53">
      <c r="A42">
        <v>27</v>
      </c>
      <c r="B42" s="85">
        <v>-19.600000000000001</v>
      </c>
      <c r="C42" s="86">
        <v>-17.7</v>
      </c>
      <c r="D42" s="87"/>
      <c r="E42" s="88">
        <v>-3.6</v>
      </c>
      <c r="F42" s="88">
        <v>-4.8</v>
      </c>
      <c r="G42" s="87"/>
      <c r="H42" s="88" t="s">
        <v>80</v>
      </c>
      <c r="I42" s="88"/>
      <c r="J42" s="87"/>
      <c r="K42" s="88">
        <v>-1</v>
      </c>
      <c r="L42" s="88">
        <v>-0.92</v>
      </c>
      <c r="M42" s="87"/>
      <c r="N42" s="88">
        <v>1.45</v>
      </c>
      <c r="O42" s="88">
        <v>1.5</v>
      </c>
      <c r="P42" s="87"/>
      <c r="Q42" s="88">
        <v>0.45</v>
      </c>
      <c r="R42" s="88">
        <v>0.6</v>
      </c>
      <c r="S42" s="87"/>
      <c r="T42" s="88" t="s">
        <v>80</v>
      </c>
      <c r="U42" s="88"/>
      <c r="V42" s="87"/>
      <c r="W42" s="91">
        <v>0.78</v>
      </c>
      <c r="X42" s="92">
        <v>0.77</v>
      </c>
      <c r="Y42" s="87"/>
      <c r="Z42" s="91">
        <v>0.45</v>
      </c>
      <c r="AA42" s="92">
        <v>0.35</v>
      </c>
      <c r="AB42" s="87"/>
      <c r="AC42" s="93">
        <v>160</v>
      </c>
      <c r="AD42" s="94">
        <v>193</v>
      </c>
      <c r="AE42" s="95"/>
      <c r="AF42" s="96">
        <v>16.399999999999999</v>
      </c>
      <c r="AG42" s="97">
        <v>16.600000000000001</v>
      </c>
      <c r="AH42" s="87"/>
      <c r="AI42" s="91">
        <v>0.14000000000000001</v>
      </c>
      <c r="AJ42" s="92">
        <v>0.13</v>
      </c>
      <c r="AK42" s="87"/>
      <c r="AL42" s="91">
        <v>0.05</v>
      </c>
      <c r="AM42" s="92">
        <v>0.06</v>
      </c>
      <c r="AN42" s="87"/>
      <c r="AO42" s="91">
        <v>0.08</v>
      </c>
      <c r="AP42" s="92">
        <v>0.1</v>
      </c>
      <c r="AQ42" s="87"/>
      <c r="AR42" s="91">
        <v>0.1</v>
      </c>
      <c r="AS42" s="92">
        <v>0.09</v>
      </c>
      <c r="AT42" s="87"/>
      <c r="AU42" s="74">
        <f t="shared" si="38"/>
        <v>1.7333333333333334</v>
      </c>
      <c r="AV42" s="74">
        <f t="shared" si="38"/>
        <v>2.2000000000000002</v>
      </c>
      <c r="AW42" s="87"/>
      <c r="AX42" s="74">
        <f t="shared" si="39"/>
        <v>5.5714285714285712</v>
      </c>
      <c r="AY42" s="74">
        <f t="shared" si="39"/>
        <v>5.9230769230769234</v>
      </c>
      <c r="AZ42" s="87"/>
      <c r="BA42" s="98">
        <v>59</v>
      </c>
    </row>
    <row r="43" spans="1:53">
      <c r="A43">
        <v>28</v>
      </c>
      <c r="B43" s="85">
        <v>-15.9</v>
      </c>
      <c r="C43" s="86">
        <v>-15.5</v>
      </c>
      <c r="D43" s="87"/>
      <c r="E43" s="88">
        <v>-3.3</v>
      </c>
      <c r="F43" s="88">
        <v>-1.6</v>
      </c>
      <c r="G43" s="87"/>
      <c r="H43" s="88">
        <v>88</v>
      </c>
      <c r="I43" s="88">
        <v>90</v>
      </c>
      <c r="J43" s="87"/>
      <c r="K43" s="88">
        <v>-1.1000000000000001</v>
      </c>
      <c r="L43" s="88">
        <v>-0.8</v>
      </c>
      <c r="M43" s="87"/>
      <c r="N43" s="88">
        <v>1.3</v>
      </c>
      <c r="O43" s="88">
        <v>1.8</v>
      </c>
      <c r="P43" s="87"/>
      <c r="Q43" s="88">
        <v>0.4</v>
      </c>
      <c r="R43" s="88">
        <v>0.2</v>
      </c>
      <c r="S43" s="87"/>
      <c r="T43" s="88">
        <v>52</v>
      </c>
      <c r="U43" s="88">
        <v>55</v>
      </c>
      <c r="V43" s="87"/>
      <c r="W43" s="91">
        <v>0.73</v>
      </c>
      <c r="X43" s="92">
        <v>0.86</v>
      </c>
      <c r="Y43" s="87"/>
      <c r="Z43" s="91">
        <v>0.31</v>
      </c>
      <c r="AA43" s="92">
        <v>0.35</v>
      </c>
      <c r="AB43" s="87"/>
      <c r="AC43" s="93">
        <v>224</v>
      </c>
      <c r="AD43" s="94">
        <v>197</v>
      </c>
      <c r="AE43" s="95"/>
      <c r="AF43" s="96">
        <v>21.6</v>
      </c>
      <c r="AG43" s="97">
        <v>24.8</v>
      </c>
      <c r="AH43" s="87"/>
      <c r="AI43" s="91">
        <v>0.16</v>
      </c>
      <c r="AJ43" s="92">
        <v>0.16</v>
      </c>
      <c r="AK43" s="87"/>
      <c r="AL43" s="91">
        <v>0.03</v>
      </c>
      <c r="AM43" s="92">
        <v>0.05</v>
      </c>
      <c r="AN43" s="87"/>
      <c r="AO43" s="91">
        <v>7.0000000000000007E-2</v>
      </c>
      <c r="AP43" s="92">
        <v>0.09</v>
      </c>
      <c r="AQ43" s="87"/>
      <c r="AR43" s="91">
        <v>0.09</v>
      </c>
      <c r="AS43" s="92">
        <v>0.08</v>
      </c>
      <c r="AT43" s="87"/>
      <c r="AU43" s="74">
        <f t="shared" si="38"/>
        <v>2.3548387096774195</v>
      </c>
      <c r="AV43" s="74">
        <f t="shared" si="38"/>
        <v>2.4571428571428573</v>
      </c>
      <c r="AW43" s="87"/>
      <c r="AX43" s="74">
        <f t="shared" si="39"/>
        <v>4.5625</v>
      </c>
      <c r="AY43" s="74">
        <f t="shared" si="39"/>
        <v>5.375</v>
      </c>
      <c r="AZ43" s="87"/>
      <c r="BA43" s="98">
        <v>53</v>
      </c>
    </row>
    <row r="44" spans="1:53">
      <c r="A44">
        <v>29</v>
      </c>
      <c r="B44" s="85">
        <v>-17</v>
      </c>
      <c r="C44" s="86"/>
      <c r="D44" s="87"/>
      <c r="E44" s="88">
        <v>-3</v>
      </c>
      <c r="F44" s="88"/>
      <c r="G44" s="87"/>
      <c r="H44" s="88">
        <v>74</v>
      </c>
      <c r="I44" s="88">
        <v>76</v>
      </c>
      <c r="J44" s="87"/>
      <c r="K44" s="88">
        <v>-1</v>
      </c>
      <c r="L44" s="88"/>
      <c r="M44" s="87"/>
      <c r="N44" s="88">
        <v>1.3</v>
      </c>
      <c r="O44" s="88"/>
      <c r="P44" s="87"/>
      <c r="Q44" s="88">
        <v>0.3</v>
      </c>
      <c r="R44" s="88"/>
      <c r="S44" s="87"/>
      <c r="T44" s="88">
        <v>53</v>
      </c>
      <c r="U44" s="88">
        <v>64</v>
      </c>
      <c r="V44" s="87"/>
      <c r="W44" s="91">
        <v>0.68</v>
      </c>
      <c r="X44" s="92">
        <v>0.7</v>
      </c>
      <c r="Y44" s="87"/>
      <c r="Z44" s="91">
        <v>0.43</v>
      </c>
      <c r="AA44" s="92">
        <v>0.45</v>
      </c>
      <c r="AB44" s="87"/>
      <c r="AC44" s="93">
        <v>216</v>
      </c>
      <c r="AD44" s="94">
        <v>156</v>
      </c>
      <c r="AE44" s="95"/>
      <c r="AF44" s="96">
        <v>18.3</v>
      </c>
      <c r="AG44" s="97">
        <v>19.100000000000001</v>
      </c>
      <c r="AH44" s="87"/>
      <c r="AI44" s="91">
        <v>0.15</v>
      </c>
      <c r="AJ44" s="92">
        <v>0.17</v>
      </c>
      <c r="AK44" s="87"/>
      <c r="AL44" s="91">
        <v>0.05</v>
      </c>
      <c r="AM44" s="92">
        <v>7.0000000000000007E-2</v>
      </c>
      <c r="AN44" s="87"/>
      <c r="AO44" s="91">
        <v>0.1</v>
      </c>
      <c r="AP44" s="92">
        <v>0.11</v>
      </c>
      <c r="AQ44" s="87"/>
      <c r="AR44" s="91">
        <v>0.1</v>
      </c>
      <c r="AS44" s="92">
        <v>0.11</v>
      </c>
      <c r="AT44" s="87"/>
      <c r="AU44" s="74">
        <f t="shared" si="38"/>
        <v>1.5813953488372094</v>
      </c>
      <c r="AV44" s="74">
        <f t="shared" si="38"/>
        <v>1.5555555555555554</v>
      </c>
      <c r="AW44" s="87"/>
      <c r="AX44" s="74">
        <f t="shared" si="39"/>
        <v>4.5333333333333341</v>
      </c>
      <c r="AY44" s="74">
        <f t="shared" si="39"/>
        <v>4.117647058823529</v>
      </c>
      <c r="AZ44" s="87"/>
      <c r="BA44" s="98">
        <v>58</v>
      </c>
    </row>
    <row r="45" spans="1:53">
      <c r="A45">
        <v>30</v>
      </c>
      <c r="B45" s="85">
        <v>-16.5</v>
      </c>
      <c r="C45" s="86">
        <v>-21.1</v>
      </c>
      <c r="D45" s="87"/>
      <c r="E45" s="88">
        <v>-2.5</v>
      </c>
      <c r="F45" s="88">
        <v>-2.8</v>
      </c>
      <c r="G45" s="87"/>
      <c r="H45" s="88"/>
      <c r="I45" s="88"/>
      <c r="J45" s="87"/>
      <c r="K45" s="88">
        <v>-0.9</v>
      </c>
      <c r="L45" s="88">
        <v>-1.23</v>
      </c>
      <c r="M45" s="87"/>
      <c r="N45" s="88">
        <v>1.9</v>
      </c>
      <c r="O45" s="88">
        <v>2.4</v>
      </c>
      <c r="P45" s="87"/>
      <c r="Q45" s="88">
        <v>0.3</v>
      </c>
      <c r="R45" s="88">
        <v>0.5</v>
      </c>
      <c r="S45" s="87"/>
      <c r="T45" s="88"/>
      <c r="U45" s="88"/>
      <c r="V45" s="87"/>
      <c r="W45" s="91">
        <v>0.9</v>
      </c>
      <c r="X45" s="92">
        <v>0.88</v>
      </c>
      <c r="Y45" s="87"/>
      <c r="Z45" s="91">
        <v>0.33</v>
      </c>
      <c r="AA45" s="92">
        <v>0.35</v>
      </c>
      <c r="AB45" s="87"/>
      <c r="AC45" s="93">
        <v>239</v>
      </c>
      <c r="AD45" s="94">
        <v>226</v>
      </c>
      <c r="AE45" s="95"/>
      <c r="AF45" s="96">
        <v>20.3</v>
      </c>
      <c r="AG45" s="97">
        <v>21.3</v>
      </c>
      <c r="AH45" s="87"/>
      <c r="AI45" s="91">
        <v>0.17</v>
      </c>
      <c r="AJ45" s="92">
        <v>0.16</v>
      </c>
      <c r="AK45" s="87"/>
      <c r="AL45" s="91">
        <v>0.06</v>
      </c>
      <c r="AM45" s="92">
        <v>7.0000000000000007E-2</v>
      </c>
      <c r="AN45" s="87"/>
      <c r="AO45" s="91">
        <v>0.12</v>
      </c>
      <c r="AP45" s="92">
        <v>0.11</v>
      </c>
      <c r="AQ45" s="87"/>
      <c r="AR45" s="91">
        <v>0.1</v>
      </c>
      <c r="AS45" s="92">
        <v>0.1</v>
      </c>
      <c r="AT45" s="87"/>
      <c r="AU45" s="74">
        <f t="shared" si="38"/>
        <v>2.7272727272727271</v>
      </c>
      <c r="AV45" s="74">
        <f t="shared" si="38"/>
        <v>2.5142857142857147</v>
      </c>
      <c r="AW45" s="87"/>
      <c r="AX45" s="74">
        <f t="shared" si="39"/>
        <v>5.2941176470588234</v>
      </c>
      <c r="AY45" s="74">
        <f t="shared" si="39"/>
        <v>5.5</v>
      </c>
      <c r="AZ45" s="87"/>
      <c r="BA45" s="98">
        <v>64</v>
      </c>
    </row>
    <row r="46" spans="1:53">
      <c r="A46">
        <v>31</v>
      </c>
      <c r="B46" s="85">
        <v>-18.100000000000001</v>
      </c>
      <c r="C46" s="86">
        <v>-18.100000000000001</v>
      </c>
      <c r="D46" s="87"/>
      <c r="E46" s="88">
        <v>-4.7</v>
      </c>
      <c r="F46" s="88">
        <v>-4</v>
      </c>
      <c r="G46" s="87"/>
      <c r="H46" s="88">
        <v>86</v>
      </c>
      <c r="I46" s="88">
        <v>82</v>
      </c>
      <c r="J46" s="87"/>
      <c r="K46" s="88">
        <v>-1.1000000000000001</v>
      </c>
      <c r="L46" s="88">
        <v>-1</v>
      </c>
      <c r="M46" s="87"/>
      <c r="N46" s="88">
        <v>1.5</v>
      </c>
      <c r="O46" s="88">
        <v>1.9</v>
      </c>
      <c r="P46" s="87"/>
      <c r="Q46" s="88">
        <v>0.65</v>
      </c>
      <c r="R46" s="88">
        <v>0.6</v>
      </c>
      <c r="S46" s="87"/>
      <c r="T46" s="88">
        <v>57</v>
      </c>
      <c r="U46" s="88">
        <v>54</v>
      </c>
      <c r="V46" s="87"/>
      <c r="W46" s="91">
        <v>0.72</v>
      </c>
      <c r="X46" s="92">
        <v>0.67</v>
      </c>
      <c r="Y46" s="87"/>
      <c r="Z46" s="91">
        <v>0.44</v>
      </c>
      <c r="AA46" s="92">
        <v>0.39</v>
      </c>
      <c r="AB46" s="87"/>
      <c r="AC46" s="93">
        <v>207</v>
      </c>
      <c r="AD46" s="94">
        <v>161</v>
      </c>
      <c r="AE46" s="95"/>
      <c r="AF46" s="96">
        <v>21.6</v>
      </c>
      <c r="AG46" s="97">
        <v>23.6</v>
      </c>
      <c r="AH46" s="87"/>
      <c r="AI46" s="91">
        <v>0.1</v>
      </c>
      <c r="AJ46" s="92">
        <v>0.11</v>
      </c>
      <c r="AK46" s="87"/>
      <c r="AL46" s="91">
        <v>0.05</v>
      </c>
      <c r="AM46" s="92">
        <v>0.06</v>
      </c>
      <c r="AN46" s="87"/>
      <c r="AO46" s="91">
        <v>0.09</v>
      </c>
      <c r="AP46" s="92">
        <v>0.09</v>
      </c>
      <c r="AQ46" s="87"/>
      <c r="AR46" s="91">
        <v>0.12</v>
      </c>
      <c r="AS46" s="92">
        <v>0.11</v>
      </c>
      <c r="AT46" s="87"/>
      <c r="AU46" s="74">
        <f t="shared" si="38"/>
        <v>1.6363636363636362</v>
      </c>
      <c r="AV46" s="74">
        <f t="shared" si="38"/>
        <v>1.7179487179487181</v>
      </c>
      <c r="AW46" s="87"/>
      <c r="AX46" s="74">
        <f t="shared" si="39"/>
        <v>7.1999999999999993</v>
      </c>
      <c r="AY46" s="74">
        <f t="shared" si="39"/>
        <v>6.0909090909090908</v>
      </c>
      <c r="AZ46" s="87"/>
      <c r="BA46" s="98">
        <v>66</v>
      </c>
    </row>
    <row r="47" spans="1:53">
      <c r="A47">
        <v>32</v>
      </c>
      <c r="B47" s="85">
        <v>-17.100000000000001</v>
      </c>
      <c r="C47" s="86">
        <v>-16</v>
      </c>
      <c r="D47" s="87"/>
      <c r="E47" s="88">
        <v>-2.8</v>
      </c>
      <c r="F47" s="88">
        <v>-4.5</v>
      </c>
      <c r="G47" s="87"/>
      <c r="H47" s="88">
        <v>90</v>
      </c>
      <c r="I47" s="88">
        <v>100</v>
      </c>
      <c r="J47" s="87"/>
      <c r="K47" s="88">
        <v>-1.1000000000000001</v>
      </c>
      <c r="L47" s="88">
        <v>-0.9</v>
      </c>
      <c r="M47" s="87"/>
      <c r="N47" s="88">
        <v>1.8</v>
      </c>
      <c r="O47" s="88">
        <v>1.5</v>
      </c>
      <c r="P47" s="87"/>
      <c r="Q47" s="88">
        <v>0.5</v>
      </c>
      <c r="R47" s="88">
        <v>0.55000000000000004</v>
      </c>
      <c r="S47" s="87"/>
      <c r="T47" s="88">
        <v>48</v>
      </c>
      <c r="U47" s="88">
        <v>51</v>
      </c>
      <c r="V47" s="87"/>
      <c r="W47" s="91">
        <v>0.77</v>
      </c>
      <c r="X47" s="92">
        <v>0.9</v>
      </c>
      <c r="Y47" s="87"/>
      <c r="Z47" s="91">
        <v>0.45</v>
      </c>
      <c r="AA47" s="92">
        <v>0.59</v>
      </c>
      <c r="AB47" s="87"/>
      <c r="AC47" s="93">
        <v>206</v>
      </c>
      <c r="AD47" s="94">
        <v>151</v>
      </c>
      <c r="AE47" s="95"/>
      <c r="AF47" s="96">
        <v>19.5</v>
      </c>
      <c r="AG47" s="97">
        <v>20.3</v>
      </c>
      <c r="AH47" s="87"/>
      <c r="AI47" s="91">
        <v>0.12</v>
      </c>
      <c r="AJ47" s="92">
        <v>0.12</v>
      </c>
      <c r="AK47" s="87"/>
      <c r="AL47" s="91">
        <v>0.04</v>
      </c>
      <c r="AM47" s="92">
        <v>0.05</v>
      </c>
      <c r="AN47" s="87"/>
      <c r="AO47" s="91">
        <v>0.08</v>
      </c>
      <c r="AP47" s="92">
        <v>0.08</v>
      </c>
      <c r="AQ47" s="87"/>
      <c r="AR47" s="91">
        <v>0.09</v>
      </c>
      <c r="AS47" s="92">
        <v>0.09</v>
      </c>
      <c r="AT47" s="87"/>
      <c r="AU47" s="74">
        <f t="shared" si="38"/>
        <v>1.711111111111111</v>
      </c>
      <c r="AV47" s="74">
        <f t="shared" si="38"/>
        <v>1.5254237288135595</v>
      </c>
      <c r="AW47" s="87"/>
      <c r="AX47" s="74">
        <f t="shared" si="39"/>
        <v>6.416666666666667</v>
      </c>
      <c r="AY47" s="74">
        <f t="shared" si="39"/>
        <v>7.5000000000000009</v>
      </c>
      <c r="AZ47" s="87"/>
      <c r="BA47" s="98">
        <v>68</v>
      </c>
    </row>
    <row r="48" spans="1:53">
      <c r="A48">
        <v>33</v>
      </c>
      <c r="B48" s="85"/>
      <c r="C48" s="86"/>
      <c r="D48" s="87"/>
      <c r="E48" s="88"/>
      <c r="F48" s="88"/>
      <c r="G48" s="87"/>
      <c r="H48" s="88">
        <v>95</v>
      </c>
      <c r="I48" s="88">
        <v>97</v>
      </c>
      <c r="J48" s="87"/>
      <c r="K48" s="88"/>
      <c r="L48" s="88"/>
      <c r="M48" s="87"/>
      <c r="N48" s="88"/>
      <c r="O48" s="88"/>
      <c r="P48" s="87"/>
      <c r="Q48" s="88"/>
      <c r="R48" s="88"/>
      <c r="S48" s="87"/>
      <c r="T48" s="88">
        <v>50</v>
      </c>
      <c r="U48" s="88">
        <v>51</v>
      </c>
      <c r="V48" s="87"/>
      <c r="W48" s="91">
        <v>0.76</v>
      </c>
      <c r="X48" s="92">
        <v>0.82</v>
      </c>
      <c r="Y48" s="87"/>
      <c r="Z48" s="91">
        <v>0.28999999999999998</v>
      </c>
      <c r="AA48" s="92">
        <v>0.39</v>
      </c>
      <c r="AB48" s="87"/>
      <c r="AC48" s="93">
        <v>214</v>
      </c>
      <c r="AD48" s="94">
        <v>187</v>
      </c>
      <c r="AE48" s="95"/>
      <c r="AF48" s="96">
        <v>21.2</v>
      </c>
      <c r="AG48" s="97">
        <v>22.6</v>
      </c>
      <c r="AH48" s="87"/>
      <c r="AI48" s="91">
        <v>0.15</v>
      </c>
      <c r="AJ48" s="92">
        <v>0.16</v>
      </c>
      <c r="AK48" s="87"/>
      <c r="AL48" s="91">
        <v>0.04</v>
      </c>
      <c r="AM48" s="92">
        <v>0.04</v>
      </c>
      <c r="AN48" s="87"/>
      <c r="AO48" s="91">
        <v>7.0000000000000007E-2</v>
      </c>
      <c r="AP48" s="92">
        <v>0.08</v>
      </c>
      <c r="AQ48" s="87"/>
      <c r="AR48" s="91">
        <v>0.09</v>
      </c>
      <c r="AS48" s="92">
        <v>0.09</v>
      </c>
      <c r="AT48" s="87"/>
      <c r="AU48" s="74">
        <f t="shared" si="38"/>
        <v>2.6206896551724141</v>
      </c>
      <c r="AV48" s="74">
        <f t="shared" si="38"/>
        <v>2.1025641025641022</v>
      </c>
      <c r="AW48" s="87"/>
      <c r="AX48" s="74">
        <f t="shared" si="39"/>
        <v>5.0666666666666673</v>
      </c>
      <c r="AY48" s="74">
        <f t="shared" si="39"/>
        <v>5.125</v>
      </c>
      <c r="AZ48" s="87"/>
      <c r="BA48" s="98">
        <v>60</v>
      </c>
    </row>
    <row r="49" spans="1:54">
      <c r="A49">
        <v>34</v>
      </c>
      <c r="B49" s="85">
        <v>-16.399999999999999</v>
      </c>
      <c r="C49" s="86">
        <v>-21.3</v>
      </c>
      <c r="D49" s="87"/>
      <c r="E49" s="88">
        <v>-4.5999999999999996</v>
      </c>
      <c r="F49" s="88">
        <v>-3.5</v>
      </c>
      <c r="G49" s="87"/>
      <c r="H49" s="88">
        <v>104</v>
      </c>
      <c r="I49" s="88">
        <v>99</v>
      </c>
      <c r="J49" s="87"/>
      <c r="K49" s="88">
        <v>-1.05</v>
      </c>
      <c r="L49" s="88">
        <v>-1.1000000000000001</v>
      </c>
      <c r="M49" s="87"/>
      <c r="N49" s="88">
        <v>1.7</v>
      </c>
      <c r="O49" s="88">
        <v>1.8</v>
      </c>
      <c r="P49" s="87"/>
      <c r="Q49" s="88">
        <v>0.6</v>
      </c>
      <c r="R49" s="88">
        <v>0.4</v>
      </c>
      <c r="S49" s="87"/>
      <c r="T49" s="88">
        <v>60</v>
      </c>
      <c r="U49" s="88">
        <v>59</v>
      </c>
      <c r="V49" s="87"/>
      <c r="W49" s="91">
        <v>0.87</v>
      </c>
      <c r="X49" s="92">
        <v>0.92</v>
      </c>
      <c r="Y49" s="87"/>
      <c r="Z49" s="91">
        <v>0.34</v>
      </c>
      <c r="AA49" s="92">
        <v>0.35</v>
      </c>
      <c r="AB49" s="87"/>
      <c r="AC49" s="93">
        <v>168</v>
      </c>
      <c r="AD49" s="94">
        <v>208</v>
      </c>
      <c r="AE49" s="95"/>
      <c r="AF49" s="96">
        <v>27.8</v>
      </c>
      <c r="AG49" s="97">
        <v>25</v>
      </c>
      <c r="AH49" s="87"/>
      <c r="AI49" s="91">
        <v>0.13</v>
      </c>
      <c r="AJ49" s="92">
        <v>0.15</v>
      </c>
      <c r="AK49" s="87"/>
      <c r="AL49" s="91">
        <v>0.05</v>
      </c>
      <c r="AM49" s="92">
        <v>0.06</v>
      </c>
      <c r="AN49" s="87"/>
      <c r="AO49" s="91">
        <v>0.09</v>
      </c>
      <c r="AP49" s="92">
        <v>0.09</v>
      </c>
      <c r="AQ49" s="87"/>
      <c r="AR49" s="91">
        <v>0.1</v>
      </c>
      <c r="AS49" s="92">
        <v>0.11</v>
      </c>
      <c r="AT49" s="87"/>
      <c r="AU49" s="74">
        <f t="shared" si="38"/>
        <v>2.5588235294117645</v>
      </c>
      <c r="AV49" s="74">
        <f t="shared" si="38"/>
        <v>2.628571428571429</v>
      </c>
      <c r="AW49" s="87"/>
      <c r="AX49" s="74">
        <f t="shared" si="39"/>
        <v>6.6923076923076916</v>
      </c>
      <c r="AY49" s="74">
        <f t="shared" si="39"/>
        <v>6.1333333333333337</v>
      </c>
      <c r="AZ49" s="87"/>
      <c r="BA49" s="98">
        <v>59</v>
      </c>
    </row>
    <row r="50" spans="1:54">
      <c r="A50">
        <v>35</v>
      </c>
      <c r="B50" s="85">
        <v>-21</v>
      </c>
      <c r="C50" s="86">
        <v>-20.2</v>
      </c>
      <c r="D50" s="87"/>
      <c r="E50" s="88">
        <v>-4.2</v>
      </c>
      <c r="F50" s="88">
        <v>-3.8</v>
      </c>
      <c r="G50" s="87"/>
      <c r="H50" s="88">
        <v>96</v>
      </c>
      <c r="I50" s="88">
        <v>80</v>
      </c>
      <c r="J50" s="87"/>
      <c r="K50" s="88">
        <v>-1.1499999999999999</v>
      </c>
      <c r="L50" s="88">
        <v>-1.3</v>
      </c>
      <c r="M50" s="87"/>
      <c r="N50" s="88">
        <v>2.1</v>
      </c>
      <c r="O50" s="88">
        <v>1.9</v>
      </c>
      <c r="P50" s="87"/>
      <c r="Q50" s="88">
        <v>0.6</v>
      </c>
      <c r="R50" s="88">
        <v>0.4</v>
      </c>
      <c r="S50" s="87"/>
      <c r="T50" s="88">
        <v>43</v>
      </c>
      <c r="U50" s="88">
        <v>48</v>
      </c>
      <c r="V50" s="87"/>
      <c r="W50" s="91">
        <v>0.87</v>
      </c>
      <c r="X50" s="92">
        <v>0.89</v>
      </c>
      <c r="Y50" s="87"/>
      <c r="Z50" s="91">
        <v>0.45</v>
      </c>
      <c r="AA50" s="92">
        <v>0.59</v>
      </c>
      <c r="AB50" s="87"/>
      <c r="AC50" s="93">
        <v>226</v>
      </c>
      <c r="AD50" s="94">
        <v>210</v>
      </c>
      <c r="AE50" s="95"/>
      <c r="AF50" s="96">
        <v>23.3</v>
      </c>
      <c r="AG50" s="97">
        <v>23.4</v>
      </c>
      <c r="AH50" s="87"/>
      <c r="AI50" s="91">
        <v>0.13</v>
      </c>
      <c r="AJ50" s="92">
        <v>0.13</v>
      </c>
      <c r="AK50" s="87"/>
      <c r="AL50" s="91">
        <v>0.05</v>
      </c>
      <c r="AM50" s="92">
        <v>0.05</v>
      </c>
      <c r="AN50" s="87"/>
      <c r="AO50" s="91">
        <v>0.06</v>
      </c>
      <c r="AP50" s="92">
        <v>7.0000000000000007E-2</v>
      </c>
      <c r="AQ50" s="87"/>
      <c r="AR50" s="91">
        <v>0.11</v>
      </c>
      <c r="AS50" s="92">
        <v>0.12</v>
      </c>
      <c r="AT50" s="87"/>
      <c r="AU50" s="74">
        <f t="shared" si="38"/>
        <v>1.9333333333333333</v>
      </c>
      <c r="AV50" s="74">
        <f t="shared" si="38"/>
        <v>1.5084745762711866</v>
      </c>
      <c r="AW50" s="87"/>
      <c r="AX50" s="74">
        <f t="shared" si="39"/>
        <v>6.6923076923076916</v>
      </c>
      <c r="AY50" s="74">
        <f t="shared" si="39"/>
        <v>6.8461538461538458</v>
      </c>
      <c r="AZ50" s="87"/>
      <c r="BA50" s="98">
        <v>59</v>
      </c>
    </row>
    <row r="51" spans="1:54">
      <c r="A51">
        <v>36</v>
      </c>
      <c r="B51" s="85">
        <v>-19.8</v>
      </c>
      <c r="C51" s="86"/>
      <c r="D51" s="87"/>
      <c r="E51" s="88">
        <v>-3.2</v>
      </c>
      <c r="F51" s="88"/>
      <c r="G51" s="87"/>
      <c r="H51" s="88">
        <v>93</v>
      </c>
      <c r="I51" s="88">
        <v>98</v>
      </c>
      <c r="J51" s="87"/>
      <c r="K51" s="88">
        <v>-0.9</v>
      </c>
      <c r="L51" s="88"/>
      <c r="M51" s="87"/>
      <c r="N51" s="88">
        <v>1.9</v>
      </c>
      <c r="O51" s="88"/>
      <c r="P51" s="87"/>
      <c r="Q51" s="88">
        <v>0.4</v>
      </c>
      <c r="R51" s="88"/>
      <c r="S51" s="87"/>
      <c r="T51" s="88">
        <v>55</v>
      </c>
      <c r="U51" s="88">
        <v>51</v>
      </c>
      <c r="V51" s="87"/>
      <c r="W51" s="91">
        <v>0.65</v>
      </c>
      <c r="X51" s="92">
        <v>0.74</v>
      </c>
      <c r="Y51" s="87"/>
      <c r="Z51" s="91">
        <v>0.34</v>
      </c>
      <c r="AA51" s="92">
        <v>0.33</v>
      </c>
      <c r="AB51" s="87"/>
      <c r="AC51" s="93">
        <v>276</v>
      </c>
      <c r="AD51" s="94">
        <v>182</v>
      </c>
      <c r="AE51" s="95"/>
      <c r="AF51" s="96">
        <v>18.399999999999999</v>
      </c>
      <c r="AG51" s="97">
        <v>20.8</v>
      </c>
      <c r="AH51" s="87"/>
      <c r="AI51" s="91">
        <v>0.12</v>
      </c>
      <c r="AJ51" s="92">
        <v>0.2</v>
      </c>
      <c r="AK51" s="87"/>
      <c r="AL51" s="91">
        <v>0.04</v>
      </c>
      <c r="AM51" s="92">
        <v>0.04</v>
      </c>
      <c r="AN51" s="87"/>
      <c r="AO51" s="91">
        <v>0.08</v>
      </c>
      <c r="AP51" s="92">
        <v>0.1</v>
      </c>
      <c r="AQ51" s="87"/>
      <c r="AR51" s="91">
        <v>7.0000000000000007E-2</v>
      </c>
      <c r="AS51" s="92">
        <v>0.09</v>
      </c>
      <c r="AT51" s="87"/>
      <c r="AU51" s="74">
        <f t="shared" si="38"/>
        <v>1.9117647058823528</v>
      </c>
      <c r="AV51" s="74">
        <f t="shared" si="38"/>
        <v>2.2424242424242422</v>
      </c>
      <c r="AW51" s="87"/>
      <c r="AX51" s="74">
        <f t="shared" si="39"/>
        <v>5.416666666666667</v>
      </c>
      <c r="AY51" s="74">
        <f t="shared" si="39"/>
        <v>3.6999999999999997</v>
      </c>
      <c r="AZ51" s="87"/>
      <c r="BA51" s="98">
        <v>59</v>
      </c>
    </row>
    <row r="52" spans="1:54">
      <c r="A52">
        <v>37</v>
      </c>
      <c r="B52" s="85">
        <v>-14.8</v>
      </c>
      <c r="C52" s="86">
        <v>-15.2</v>
      </c>
      <c r="D52" s="87"/>
      <c r="E52" s="88">
        <v>-3</v>
      </c>
      <c r="F52" s="88">
        <v>-3</v>
      </c>
      <c r="G52" s="87"/>
      <c r="H52" s="88">
        <v>159</v>
      </c>
      <c r="I52" s="88">
        <v>154</v>
      </c>
      <c r="J52" s="87"/>
      <c r="K52" s="88">
        <v>-0.85</v>
      </c>
      <c r="L52" s="88">
        <v>-0.75</v>
      </c>
      <c r="M52" s="87"/>
      <c r="N52" s="88">
        <v>1.5</v>
      </c>
      <c r="O52" s="88">
        <v>1.4</v>
      </c>
      <c r="P52" s="87"/>
      <c r="Q52" s="88">
        <v>0.4</v>
      </c>
      <c r="R52" s="88">
        <v>0.4</v>
      </c>
      <c r="S52" s="87"/>
      <c r="T52" s="88">
        <v>48</v>
      </c>
      <c r="U52" s="88">
        <v>51</v>
      </c>
      <c r="V52" s="87"/>
      <c r="W52" s="91">
        <v>0.76</v>
      </c>
      <c r="X52" s="92">
        <v>0.75</v>
      </c>
      <c r="Y52" s="87"/>
      <c r="Z52" s="91">
        <v>0.34</v>
      </c>
      <c r="AA52" s="92">
        <v>0.28000000000000003</v>
      </c>
      <c r="AB52" s="87"/>
      <c r="AC52" s="93">
        <v>208</v>
      </c>
      <c r="AD52" s="94">
        <v>327</v>
      </c>
      <c r="AE52" s="95"/>
      <c r="AF52" s="96">
        <v>24</v>
      </c>
      <c r="AG52" s="97">
        <v>25.9</v>
      </c>
      <c r="AH52" s="87"/>
      <c r="AI52" s="91">
        <v>0.15</v>
      </c>
      <c r="AJ52" s="92">
        <v>0.16</v>
      </c>
      <c r="AK52" s="87"/>
      <c r="AL52" s="91">
        <v>0.05</v>
      </c>
      <c r="AM52" s="92">
        <v>0.04</v>
      </c>
      <c r="AN52" s="87"/>
      <c r="AO52" s="91">
        <v>0.12</v>
      </c>
      <c r="AP52" s="92">
        <v>0.11</v>
      </c>
      <c r="AQ52" s="87"/>
      <c r="AR52" s="91">
        <v>0.11</v>
      </c>
      <c r="AS52" s="92">
        <v>0.1</v>
      </c>
      <c r="AT52" s="87"/>
      <c r="AU52" s="74">
        <f t="shared" si="38"/>
        <v>2.2352941176470589</v>
      </c>
      <c r="AV52" s="74">
        <f t="shared" si="38"/>
        <v>2.6785714285714284</v>
      </c>
      <c r="AW52" s="87"/>
      <c r="AX52" s="74">
        <f t="shared" si="39"/>
        <v>5.0666666666666673</v>
      </c>
      <c r="AY52" s="74">
        <f t="shared" si="39"/>
        <v>4.6875</v>
      </c>
      <c r="AZ52" s="87"/>
      <c r="BA52" s="98">
        <v>53</v>
      </c>
    </row>
    <row r="53" spans="1:54">
      <c r="A53">
        <v>38</v>
      </c>
      <c r="B53" s="85">
        <v>-16.899999999999999</v>
      </c>
      <c r="C53" s="86">
        <v>-23.5</v>
      </c>
      <c r="D53" s="87"/>
      <c r="E53" s="88">
        <v>-5</v>
      </c>
      <c r="F53" s="88">
        <v>-5.6</v>
      </c>
      <c r="G53" s="87"/>
      <c r="H53" s="88">
        <v>76</v>
      </c>
      <c r="I53" s="88">
        <v>85</v>
      </c>
      <c r="J53" s="87"/>
      <c r="K53" s="88">
        <v>-1</v>
      </c>
      <c r="L53" s="88">
        <v>-1.3</v>
      </c>
      <c r="M53" s="87"/>
      <c r="N53" s="88">
        <v>1.3</v>
      </c>
      <c r="O53" s="88">
        <v>2.1</v>
      </c>
      <c r="P53" s="87"/>
      <c r="Q53" s="88">
        <v>0.4</v>
      </c>
      <c r="R53" s="88">
        <v>0.7</v>
      </c>
      <c r="S53" s="87"/>
      <c r="T53" s="88">
        <v>57</v>
      </c>
      <c r="U53" s="88">
        <v>56</v>
      </c>
      <c r="V53" s="87"/>
      <c r="W53" s="91">
        <v>0.63</v>
      </c>
      <c r="X53" s="92">
        <v>0.62</v>
      </c>
      <c r="Y53" s="87"/>
      <c r="Z53" s="91">
        <v>0.34</v>
      </c>
      <c r="AA53" s="92">
        <v>0.28999999999999998</v>
      </c>
      <c r="AB53" s="87"/>
      <c r="AC53" s="93">
        <v>229</v>
      </c>
      <c r="AD53" s="94">
        <v>192</v>
      </c>
      <c r="AE53" s="95"/>
      <c r="AF53" s="96">
        <v>19.399999999999999</v>
      </c>
      <c r="AG53" s="97">
        <v>20.9</v>
      </c>
      <c r="AH53" s="87"/>
      <c r="AI53" s="91">
        <v>0.16</v>
      </c>
      <c r="AJ53" s="92">
        <v>0.15</v>
      </c>
      <c r="AK53" s="87"/>
      <c r="AL53" s="91">
        <v>0.06</v>
      </c>
      <c r="AM53" s="92">
        <v>0.06</v>
      </c>
      <c r="AN53" s="87"/>
      <c r="AO53" s="91">
        <v>0.12</v>
      </c>
      <c r="AP53" s="92">
        <v>0.1</v>
      </c>
      <c r="AQ53" s="87"/>
      <c r="AR53" s="91">
        <v>0.11</v>
      </c>
      <c r="AS53" s="92">
        <v>0.1</v>
      </c>
      <c r="AT53" s="87"/>
      <c r="AU53" s="74">
        <f t="shared" si="38"/>
        <v>1.8529411764705881</v>
      </c>
      <c r="AV53" s="74">
        <f t="shared" si="38"/>
        <v>2.1379310344827589</v>
      </c>
      <c r="AW53" s="87"/>
      <c r="AX53" s="74">
        <f t="shared" si="39"/>
        <v>3.9375</v>
      </c>
      <c r="AY53" s="74">
        <f t="shared" si="39"/>
        <v>4.1333333333333337</v>
      </c>
      <c r="AZ53" s="87"/>
      <c r="BA53" s="98">
        <v>66</v>
      </c>
    </row>
    <row r="54" spans="1:54">
      <c r="A54">
        <v>39</v>
      </c>
      <c r="B54" s="85">
        <v>-18.8</v>
      </c>
      <c r="C54" s="86">
        <v>-19.5</v>
      </c>
      <c r="D54" s="87"/>
      <c r="E54" s="88">
        <v>-4.3</v>
      </c>
      <c r="F54" s="88">
        <v>-3</v>
      </c>
      <c r="G54" s="87"/>
      <c r="H54" s="88">
        <v>111</v>
      </c>
      <c r="I54" s="88">
        <v>104</v>
      </c>
      <c r="J54" s="87"/>
      <c r="K54" s="88">
        <v>-1.1000000000000001</v>
      </c>
      <c r="L54" s="88">
        <v>-1.1000000000000001</v>
      </c>
      <c r="M54" s="87"/>
      <c r="N54" s="88">
        <v>1.6</v>
      </c>
      <c r="O54" s="88">
        <v>1.8</v>
      </c>
      <c r="P54" s="87"/>
      <c r="Q54" s="88">
        <v>0.5</v>
      </c>
      <c r="R54" s="88">
        <v>0.6</v>
      </c>
      <c r="S54" s="87"/>
      <c r="T54" s="88">
        <v>59</v>
      </c>
      <c r="U54" s="88">
        <v>55</v>
      </c>
      <c r="V54" s="87"/>
      <c r="W54" s="91">
        <v>0.93</v>
      </c>
      <c r="X54" s="92">
        <v>0.92</v>
      </c>
      <c r="Y54" s="87"/>
      <c r="Z54" s="91">
        <v>0.34</v>
      </c>
      <c r="AA54" s="92">
        <v>0.35</v>
      </c>
      <c r="AB54" s="87"/>
      <c r="AC54" s="93">
        <v>228</v>
      </c>
      <c r="AD54" s="94">
        <v>147</v>
      </c>
      <c r="AE54" s="95"/>
      <c r="AF54" s="96">
        <v>23.3</v>
      </c>
      <c r="AG54" s="97">
        <v>22.4</v>
      </c>
      <c r="AH54" s="87"/>
      <c r="AI54" s="91">
        <v>0.13</v>
      </c>
      <c r="AJ54" s="92">
        <v>0.17</v>
      </c>
      <c r="AK54" s="87"/>
      <c r="AL54" s="91">
        <v>0.05</v>
      </c>
      <c r="AM54" s="92">
        <v>0.06</v>
      </c>
      <c r="AN54" s="87"/>
      <c r="AO54" s="91">
        <v>0.09</v>
      </c>
      <c r="AP54" s="92">
        <v>0.08</v>
      </c>
      <c r="AQ54" s="87"/>
      <c r="AR54" s="91">
        <v>0.14000000000000001</v>
      </c>
      <c r="AS54" s="92">
        <v>0.12</v>
      </c>
      <c r="AT54" s="87"/>
      <c r="AU54" s="74">
        <f t="shared" si="38"/>
        <v>2.7352941176470589</v>
      </c>
      <c r="AV54" s="74">
        <f t="shared" si="38"/>
        <v>2.628571428571429</v>
      </c>
      <c r="AW54" s="87"/>
      <c r="AX54" s="74">
        <f t="shared" si="39"/>
        <v>7.1538461538461542</v>
      </c>
      <c r="AY54" s="74">
        <f t="shared" si="39"/>
        <v>5.4117647058823524</v>
      </c>
      <c r="AZ54" s="87"/>
      <c r="BA54" s="98">
        <v>58</v>
      </c>
    </row>
    <row r="55" spans="1:54">
      <c r="A55">
        <v>40</v>
      </c>
      <c r="B55" s="85">
        <v>-16.5</v>
      </c>
      <c r="C55" s="86">
        <v>-16.2</v>
      </c>
      <c r="D55" s="87"/>
      <c r="E55" s="88">
        <v>-3.9</v>
      </c>
      <c r="F55" s="88">
        <v>-3.6</v>
      </c>
      <c r="G55" s="87"/>
      <c r="H55" s="88">
        <v>95</v>
      </c>
      <c r="I55" s="88"/>
      <c r="J55" s="87"/>
      <c r="K55" s="88">
        <v>-1</v>
      </c>
      <c r="L55" s="88">
        <v>-0.8</v>
      </c>
      <c r="M55" s="117"/>
      <c r="N55" s="88">
        <v>1.3</v>
      </c>
      <c r="O55" s="88">
        <v>1.4</v>
      </c>
      <c r="P55" s="117"/>
      <c r="Q55" s="88">
        <v>0.5</v>
      </c>
      <c r="R55" s="88">
        <v>0.45</v>
      </c>
      <c r="S55" s="87"/>
      <c r="T55" s="88">
        <v>57</v>
      </c>
      <c r="U55" s="88"/>
      <c r="V55" s="87"/>
      <c r="W55" s="91">
        <v>0.68</v>
      </c>
      <c r="X55" s="92">
        <v>0.69</v>
      </c>
      <c r="Y55" s="87"/>
      <c r="Z55" s="91">
        <v>0.43</v>
      </c>
      <c r="AA55" s="92">
        <v>0.41</v>
      </c>
      <c r="AB55" s="87"/>
      <c r="AC55" s="93">
        <v>145</v>
      </c>
      <c r="AD55" s="94">
        <v>166</v>
      </c>
      <c r="AE55" s="95"/>
      <c r="AF55" s="96">
        <v>15.8</v>
      </c>
      <c r="AG55" s="97">
        <v>20.399999999999999</v>
      </c>
      <c r="AH55" s="87"/>
      <c r="AI55" s="91">
        <v>0.12</v>
      </c>
      <c r="AJ55" s="92">
        <v>0.13</v>
      </c>
      <c r="AK55" s="87"/>
      <c r="AL55" s="91">
        <v>0.06</v>
      </c>
      <c r="AM55" s="92">
        <v>0.06</v>
      </c>
      <c r="AN55" s="87"/>
      <c r="AO55" s="91">
        <v>7.0000000000000007E-2</v>
      </c>
      <c r="AP55" s="92">
        <v>0.08</v>
      </c>
      <c r="AQ55" s="87"/>
      <c r="AR55" s="91">
        <v>0.1</v>
      </c>
      <c r="AS55" s="92">
        <v>0.1</v>
      </c>
      <c r="AT55" s="87"/>
      <c r="AU55" s="74">
        <f t="shared" si="38"/>
        <v>1.5813953488372094</v>
      </c>
      <c r="AV55" s="74">
        <f t="shared" si="38"/>
        <v>1.6829268292682926</v>
      </c>
      <c r="AW55" s="87"/>
      <c r="AX55" s="74">
        <f t="shared" si="39"/>
        <v>5.666666666666667</v>
      </c>
      <c r="AY55" s="74">
        <f t="shared" si="39"/>
        <v>5.3076923076923075</v>
      </c>
      <c r="AZ55" s="87"/>
      <c r="BA55" s="98">
        <v>72</v>
      </c>
    </row>
    <row r="56" spans="1:54">
      <c r="B56" s="87"/>
      <c r="C56" s="87"/>
      <c r="D56" s="88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3"/>
      <c r="V56" s="84"/>
      <c r="W56" s="87"/>
      <c r="X56" s="83"/>
      <c r="Y56" s="84"/>
      <c r="Z56" s="87"/>
      <c r="AA56" s="87"/>
      <c r="AB56" s="87"/>
      <c r="AC56" s="87"/>
      <c r="AD56" s="67"/>
      <c r="AE56" s="67"/>
      <c r="AF56" s="68"/>
      <c r="AG56" s="67"/>
      <c r="AH56" s="67"/>
      <c r="AI56" s="87"/>
      <c r="AJ56" s="69"/>
      <c r="AK56" s="69"/>
      <c r="AL56" s="87"/>
      <c r="AM56" s="69"/>
      <c r="AN56" s="69"/>
      <c r="AO56" s="87"/>
      <c r="AP56" s="69"/>
      <c r="AQ56" s="69"/>
      <c r="AR56" s="87"/>
      <c r="AS56" s="69"/>
      <c r="AT56" s="69"/>
      <c r="AU56" s="87"/>
      <c r="AV56" s="87"/>
      <c r="AW56" s="87"/>
      <c r="AX56" s="87"/>
      <c r="AY56" s="87"/>
      <c r="AZ56" s="87"/>
      <c r="BA56" s="87"/>
      <c r="BB56" s="87"/>
    </row>
    <row r="57" spans="1:54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67"/>
      <c r="AJ57" s="67"/>
      <c r="AK57" s="68"/>
      <c r="AL57" s="87"/>
      <c r="AM57" s="87"/>
      <c r="AN57" s="87"/>
      <c r="AO57" s="69"/>
      <c r="AP57" s="69"/>
      <c r="AQ57" s="87"/>
      <c r="AR57" s="69"/>
      <c r="AS57" s="69"/>
      <c r="AT57" s="87"/>
      <c r="AU57" s="69"/>
      <c r="AV57" s="69"/>
      <c r="AW57" s="87"/>
      <c r="AX57" s="87"/>
      <c r="AY57" s="87"/>
      <c r="AZ57" s="87"/>
      <c r="BA57" s="87"/>
      <c r="BB57" s="87"/>
    </row>
    <row r="58" spans="1:54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118"/>
      <c r="AN58" s="87"/>
      <c r="AO58" s="87"/>
      <c r="AP58" s="87"/>
      <c r="AQ58" s="69"/>
      <c r="AR58" s="69"/>
      <c r="AS58" s="87"/>
      <c r="AT58" s="87"/>
      <c r="AU58" s="87"/>
      <c r="AV58" s="87"/>
      <c r="AW58" s="87"/>
      <c r="AX58" s="87"/>
      <c r="AY58" s="87"/>
      <c r="AZ58" s="87"/>
      <c r="BA58" s="87"/>
      <c r="BB58" s="87"/>
    </row>
    <row r="79" spans="2:3">
      <c r="B79" s="119"/>
      <c r="C79" s="119"/>
    </row>
    <row r="80" spans="2:3">
      <c r="B80" s="120"/>
      <c r="C80" s="120"/>
    </row>
    <row r="81" spans="2:2">
      <c r="B81" s="120"/>
    </row>
    <row r="82" spans="2:2">
      <c r="B82" s="120"/>
    </row>
    <row r="83" spans="2:2">
      <c r="B83" s="120"/>
    </row>
    <row r="84" spans="2:2">
      <c r="B84" s="120"/>
    </row>
    <row r="85" spans="2:2">
      <c r="B85" s="120"/>
    </row>
    <row r="86" spans="2:2">
      <c r="B86" s="120"/>
    </row>
    <row r="87" spans="2:2">
      <c r="B87" s="120"/>
    </row>
    <row r="88" spans="2:2">
      <c r="B88" s="120"/>
    </row>
    <row r="89" spans="2:2">
      <c r="B89" s="120"/>
    </row>
    <row r="90" spans="2:2">
      <c r="B90" s="120"/>
    </row>
    <row r="91" spans="2:2">
      <c r="B91" s="120"/>
    </row>
    <row r="92" spans="2:2">
      <c r="B92" s="120"/>
    </row>
    <row r="93" spans="2:2">
      <c r="B93" s="120"/>
    </row>
    <row r="94" spans="2:2">
      <c r="B94" s="120"/>
    </row>
    <row r="95" spans="2:2">
      <c r="B95" s="120"/>
    </row>
    <row r="96" spans="2:2">
      <c r="B96" s="120"/>
    </row>
    <row r="97" spans="2:2">
      <c r="B97" s="120"/>
    </row>
    <row r="98" spans="2:2">
      <c r="B98" s="120"/>
    </row>
    <row r="99" spans="2:2">
      <c r="B99" s="120"/>
    </row>
    <row r="100" spans="2:2">
      <c r="B100" s="120"/>
    </row>
    <row r="101" spans="2:2">
      <c r="B101" s="120"/>
    </row>
    <row r="102" spans="2:2">
      <c r="B102" s="120"/>
    </row>
    <row r="103" spans="2:2">
      <c r="B103" s="120"/>
    </row>
    <row r="104" spans="2:2">
      <c r="B104" s="120"/>
    </row>
    <row r="105" spans="2:2">
      <c r="B105" s="120"/>
    </row>
    <row r="106" spans="2:2">
      <c r="B106" s="120"/>
    </row>
    <row r="107" spans="2:2">
      <c r="B107" s="120"/>
    </row>
    <row r="108" spans="2:2">
      <c r="B108" s="120"/>
    </row>
    <row r="109" spans="2:2">
      <c r="B109" s="120"/>
    </row>
    <row r="110" spans="2:2">
      <c r="B110" s="120"/>
    </row>
    <row r="111" spans="2:2">
      <c r="B111" s="120"/>
    </row>
    <row r="112" spans="2:2">
      <c r="B112" s="120"/>
    </row>
    <row r="113" spans="2:2">
      <c r="B113" s="120"/>
    </row>
    <row r="114" spans="2:2">
      <c r="B114" s="120"/>
    </row>
    <row r="115" spans="2:2">
      <c r="B115" s="120"/>
    </row>
    <row r="116" spans="2:2">
      <c r="B116" s="120"/>
    </row>
    <row r="117" spans="2:2">
      <c r="B117" s="120"/>
    </row>
    <row r="118" spans="2:2">
      <c r="B118" s="120"/>
    </row>
    <row r="119" spans="2:2">
      <c r="B119" s="120"/>
    </row>
    <row r="120" spans="2:2">
      <c r="B120" s="120"/>
    </row>
    <row r="121" spans="2:2">
      <c r="B121" s="120"/>
    </row>
    <row r="122" spans="2:2">
      <c r="B122" s="120"/>
    </row>
    <row r="123" spans="2:2">
      <c r="B123" s="120"/>
    </row>
    <row r="124" spans="2:2">
      <c r="B124" s="120"/>
    </row>
    <row r="125" spans="2:2">
      <c r="B125" s="120"/>
    </row>
    <row r="126" spans="2:2">
      <c r="B126" s="120"/>
    </row>
    <row r="127" spans="2:2">
      <c r="B127" s="120"/>
    </row>
    <row r="128" spans="2:2">
      <c r="B128" s="120"/>
    </row>
    <row r="129" spans="2:2">
      <c r="B129" s="120"/>
    </row>
    <row r="130" spans="2:2">
      <c r="B130" s="120"/>
    </row>
    <row r="131" spans="2:2">
      <c r="B131" s="120"/>
    </row>
    <row r="132" spans="2:2">
      <c r="B132" s="120"/>
    </row>
    <row r="133" spans="2:2">
      <c r="B133" s="121"/>
    </row>
    <row r="134" spans="2:2">
      <c r="B134" s="1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C443F-685C-524D-8619-6985B012D073}">
  <dimension ref="A1:G43"/>
  <sheetViews>
    <sheetView tabSelected="1" workbookViewId="0">
      <selection activeCell="G2" sqref="G2"/>
    </sheetView>
  </sheetViews>
  <sheetFormatPr baseColWidth="10" defaultRowHeight="16"/>
  <cols>
    <col min="2" max="2" width="16" customWidth="1"/>
  </cols>
  <sheetData>
    <row r="1" spans="1:7">
      <c r="A1" t="s">
        <v>91</v>
      </c>
      <c r="C1" t="s">
        <v>99</v>
      </c>
      <c r="D1" t="s">
        <v>100</v>
      </c>
      <c r="E1" t="s">
        <v>101</v>
      </c>
      <c r="F1" t="s">
        <v>102</v>
      </c>
      <c r="G1" t="s">
        <v>103</v>
      </c>
    </row>
    <row r="2" spans="1:7">
      <c r="B2" t="s">
        <v>95</v>
      </c>
      <c r="C2">
        <f>AVERAGE(C6:C43)</f>
        <v>25.289473684210527</v>
      </c>
      <c r="D2">
        <f>AVERAGE(D6:D43)</f>
        <v>74.868421052631575</v>
      </c>
      <c r="E2">
        <f>AVERAGE(E6:E43)</f>
        <v>177.36842105263159</v>
      </c>
      <c r="F2">
        <f>AVERAGE(F6:F43)</f>
        <v>23.758410374436995</v>
      </c>
      <c r="G2">
        <f>AVERAGE(G6:G43)</f>
        <v>2.6842105263157894</v>
      </c>
    </row>
    <row r="3" spans="1:7">
      <c r="B3" t="s">
        <v>96</v>
      </c>
    </row>
    <row r="5" spans="1:7">
      <c r="A5" t="s">
        <v>85</v>
      </c>
      <c r="B5" t="s">
        <v>92</v>
      </c>
      <c r="C5" t="s">
        <v>98</v>
      </c>
      <c r="D5" t="s">
        <v>97</v>
      </c>
      <c r="E5" t="s">
        <v>93</v>
      </c>
      <c r="F5" t="s">
        <v>86</v>
      </c>
      <c r="G5" t="s">
        <v>94</v>
      </c>
    </row>
    <row r="6" spans="1:7">
      <c r="A6">
        <v>3</v>
      </c>
      <c r="B6" t="s">
        <v>87</v>
      </c>
      <c r="C6">
        <v>24</v>
      </c>
      <c r="D6">
        <v>75</v>
      </c>
      <c r="E6">
        <v>176</v>
      </c>
      <c r="F6">
        <f t="shared" ref="F6:F43" si="0">D6/E6/E6*10000</f>
        <v>24.212293388429753</v>
      </c>
      <c r="G6">
        <v>3</v>
      </c>
    </row>
    <row r="7" spans="1:7">
      <c r="A7">
        <v>4</v>
      </c>
      <c r="B7" t="s">
        <v>87</v>
      </c>
      <c r="C7">
        <v>24</v>
      </c>
      <c r="D7">
        <v>74</v>
      </c>
      <c r="E7">
        <v>177</v>
      </c>
      <c r="F7">
        <f t="shared" si="0"/>
        <v>23.620287912158062</v>
      </c>
      <c r="G7">
        <v>3</v>
      </c>
    </row>
    <row r="8" spans="1:7">
      <c r="A8">
        <v>5</v>
      </c>
      <c r="B8" t="s">
        <v>87</v>
      </c>
      <c r="C8">
        <v>25</v>
      </c>
      <c r="D8">
        <v>82</v>
      </c>
      <c r="E8">
        <v>180</v>
      </c>
      <c r="F8">
        <f t="shared" si="0"/>
        <v>25.308641975308642</v>
      </c>
      <c r="G8">
        <v>2</v>
      </c>
    </row>
    <row r="9" spans="1:7">
      <c r="A9">
        <v>6</v>
      </c>
      <c r="B9" t="s">
        <v>88</v>
      </c>
      <c r="C9">
        <v>27</v>
      </c>
      <c r="D9">
        <v>77</v>
      </c>
      <c r="E9">
        <v>181</v>
      </c>
      <c r="F9">
        <f t="shared" si="0"/>
        <v>23.503556057507407</v>
      </c>
      <c r="G9">
        <v>3</v>
      </c>
    </row>
    <row r="10" spans="1:7">
      <c r="A10">
        <v>7</v>
      </c>
      <c r="B10" t="s">
        <v>87</v>
      </c>
      <c r="C10">
        <v>38</v>
      </c>
      <c r="D10">
        <v>74</v>
      </c>
      <c r="E10">
        <v>187</v>
      </c>
      <c r="F10">
        <f t="shared" si="0"/>
        <v>21.161600274528869</v>
      </c>
      <c r="G10">
        <v>3</v>
      </c>
    </row>
    <row r="11" spans="1:7">
      <c r="A11">
        <v>8</v>
      </c>
      <c r="B11" t="s">
        <v>87</v>
      </c>
      <c r="C11">
        <v>24</v>
      </c>
      <c r="D11">
        <v>84</v>
      </c>
      <c r="E11">
        <v>180</v>
      </c>
      <c r="F11">
        <f t="shared" si="0"/>
        <v>25.925925925925924</v>
      </c>
      <c r="G11">
        <v>3</v>
      </c>
    </row>
    <row r="12" spans="1:7">
      <c r="A12">
        <v>9</v>
      </c>
      <c r="B12" t="s">
        <v>87</v>
      </c>
      <c r="C12">
        <v>25</v>
      </c>
      <c r="D12">
        <v>75</v>
      </c>
      <c r="E12">
        <v>180</v>
      </c>
      <c r="F12">
        <f t="shared" si="0"/>
        <v>23.148148148148152</v>
      </c>
      <c r="G12">
        <v>2</v>
      </c>
    </row>
    <row r="13" spans="1:7">
      <c r="A13">
        <v>10</v>
      </c>
      <c r="B13" t="s">
        <v>87</v>
      </c>
      <c r="C13">
        <v>24</v>
      </c>
      <c r="D13">
        <v>83</v>
      </c>
      <c r="E13">
        <v>187</v>
      </c>
      <c r="F13">
        <f t="shared" si="0"/>
        <v>23.735308416025624</v>
      </c>
      <c r="G13">
        <v>2</v>
      </c>
    </row>
    <row r="14" spans="1:7">
      <c r="A14">
        <v>11</v>
      </c>
      <c r="B14" t="s">
        <v>87</v>
      </c>
      <c r="C14">
        <v>27</v>
      </c>
      <c r="D14">
        <v>72</v>
      </c>
      <c r="E14">
        <v>174</v>
      </c>
      <c r="F14">
        <f t="shared" si="0"/>
        <v>23.781212841854934</v>
      </c>
      <c r="G14">
        <v>1</v>
      </c>
    </row>
    <row r="15" spans="1:7">
      <c r="A15">
        <v>12</v>
      </c>
      <c r="B15" t="s">
        <v>87</v>
      </c>
      <c r="C15">
        <v>24</v>
      </c>
      <c r="D15">
        <v>73</v>
      </c>
      <c r="E15">
        <v>175</v>
      </c>
      <c r="F15">
        <f t="shared" si="0"/>
        <v>23.836734693877549</v>
      </c>
      <c r="G15">
        <v>3</v>
      </c>
    </row>
    <row r="16" spans="1:7">
      <c r="A16">
        <v>13</v>
      </c>
      <c r="B16" t="s">
        <v>87</v>
      </c>
      <c r="C16">
        <v>22</v>
      </c>
      <c r="D16">
        <v>80</v>
      </c>
      <c r="E16">
        <v>185</v>
      </c>
      <c r="F16">
        <f t="shared" si="0"/>
        <v>23.374726077428782</v>
      </c>
      <c r="G16">
        <v>3</v>
      </c>
    </row>
    <row r="17" spans="1:7">
      <c r="A17">
        <v>14</v>
      </c>
      <c r="B17" t="s">
        <v>87</v>
      </c>
      <c r="C17">
        <v>24</v>
      </c>
      <c r="D17">
        <v>87</v>
      </c>
      <c r="E17">
        <v>187</v>
      </c>
      <c r="F17">
        <f t="shared" si="0"/>
        <v>24.879178701135295</v>
      </c>
      <c r="G17">
        <v>3</v>
      </c>
    </row>
    <row r="18" spans="1:7">
      <c r="A18">
        <v>15</v>
      </c>
      <c r="B18" t="s">
        <v>88</v>
      </c>
      <c r="C18">
        <v>30</v>
      </c>
      <c r="D18">
        <v>65</v>
      </c>
      <c r="E18">
        <v>170</v>
      </c>
      <c r="F18">
        <f t="shared" si="0"/>
        <v>22.491349480968857</v>
      </c>
      <c r="G18">
        <v>2</v>
      </c>
    </row>
    <row r="19" spans="1:7">
      <c r="A19">
        <v>16</v>
      </c>
      <c r="B19" t="s">
        <v>88</v>
      </c>
      <c r="C19">
        <v>23</v>
      </c>
      <c r="D19">
        <v>67</v>
      </c>
      <c r="E19">
        <v>163</v>
      </c>
      <c r="F19">
        <f t="shared" si="0"/>
        <v>25.217358575783809</v>
      </c>
      <c r="G19">
        <v>3</v>
      </c>
    </row>
    <row r="20" spans="1:7">
      <c r="A20">
        <v>17</v>
      </c>
      <c r="B20" t="s">
        <v>88</v>
      </c>
      <c r="C20">
        <v>23</v>
      </c>
      <c r="D20">
        <v>75</v>
      </c>
      <c r="E20">
        <v>170</v>
      </c>
      <c r="F20">
        <f t="shared" si="0"/>
        <v>25.951557093425603</v>
      </c>
      <c r="G20">
        <v>3</v>
      </c>
    </row>
    <row r="21" spans="1:7">
      <c r="A21">
        <v>18</v>
      </c>
      <c r="B21" t="s">
        <v>88</v>
      </c>
      <c r="C21">
        <v>23</v>
      </c>
      <c r="D21">
        <v>73</v>
      </c>
      <c r="E21">
        <v>176</v>
      </c>
      <c r="F21">
        <f t="shared" si="0"/>
        <v>23.566632231404959</v>
      </c>
      <c r="G21">
        <v>3</v>
      </c>
    </row>
    <row r="22" spans="1:7">
      <c r="A22">
        <v>19</v>
      </c>
      <c r="B22" t="s">
        <v>87</v>
      </c>
      <c r="C22">
        <v>25</v>
      </c>
      <c r="D22">
        <v>80</v>
      </c>
      <c r="E22">
        <v>182</v>
      </c>
      <c r="F22">
        <f t="shared" si="0"/>
        <v>24.151672503320857</v>
      </c>
      <c r="G22">
        <v>2</v>
      </c>
    </row>
    <row r="23" spans="1:7">
      <c r="A23">
        <v>20</v>
      </c>
      <c r="B23" t="s">
        <v>87</v>
      </c>
      <c r="C23">
        <v>26</v>
      </c>
      <c r="D23">
        <v>75</v>
      </c>
      <c r="E23">
        <v>183</v>
      </c>
      <c r="F23">
        <f t="shared" si="0"/>
        <v>22.395413419331721</v>
      </c>
      <c r="G23">
        <v>3</v>
      </c>
    </row>
    <row r="24" spans="1:7">
      <c r="A24">
        <v>21</v>
      </c>
      <c r="B24" t="s">
        <v>87</v>
      </c>
      <c r="C24">
        <v>23</v>
      </c>
      <c r="D24">
        <v>85</v>
      </c>
      <c r="E24">
        <v>183</v>
      </c>
      <c r="F24">
        <f t="shared" si="0"/>
        <v>25.381468541909282</v>
      </c>
      <c r="G24">
        <v>2</v>
      </c>
    </row>
    <row r="25" spans="1:7">
      <c r="A25">
        <v>22</v>
      </c>
      <c r="B25" t="s">
        <v>87</v>
      </c>
      <c r="C25">
        <v>23</v>
      </c>
      <c r="D25">
        <v>72</v>
      </c>
      <c r="E25">
        <v>180</v>
      </c>
      <c r="F25">
        <f t="shared" si="0"/>
        <v>22.222222222222221</v>
      </c>
      <c r="G25">
        <v>1</v>
      </c>
    </row>
    <row r="26" spans="1:7">
      <c r="A26">
        <v>23</v>
      </c>
      <c r="B26" t="s">
        <v>88</v>
      </c>
      <c r="C26">
        <v>24</v>
      </c>
      <c r="D26">
        <v>70</v>
      </c>
      <c r="E26">
        <v>176</v>
      </c>
      <c r="F26">
        <f t="shared" si="0"/>
        <v>22.598140495867767</v>
      </c>
      <c r="G26">
        <v>4</v>
      </c>
    </row>
    <row r="27" spans="1:7">
      <c r="A27">
        <v>24</v>
      </c>
      <c r="B27" t="s">
        <v>88</v>
      </c>
      <c r="C27">
        <v>24</v>
      </c>
      <c r="D27">
        <v>80</v>
      </c>
      <c r="E27">
        <v>175</v>
      </c>
      <c r="F27">
        <f t="shared" si="0"/>
        <v>26.122448979591837</v>
      </c>
      <c r="G27">
        <v>3</v>
      </c>
    </row>
    <row r="28" spans="1:7">
      <c r="A28">
        <v>25</v>
      </c>
      <c r="B28" t="s">
        <v>88</v>
      </c>
      <c r="C28">
        <v>24</v>
      </c>
      <c r="D28">
        <v>62</v>
      </c>
      <c r="E28">
        <v>175</v>
      </c>
      <c r="F28">
        <f t="shared" si="0"/>
        <v>20.244897959183671</v>
      </c>
      <c r="G28">
        <v>3</v>
      </c>
    </row>
    <row r="29" spans="1:7">
      <c r="A29">
        <v>26</v>
      </c>
      <c r="B29" t="s">
        <v>87</v>
      </c>
      <c r="C29">
        <v>21</v>
      </c>
      <c r="D29">
        <v>87</v>
      </c>
      <c r="E29">
        <v>187</v>
      </c>
      <c r="F29">
        <f t="shared" si="0"/>
        <v>24.879178701135295</v>
      </c>
      <c r="G29">
        <v>3</v>
      </c>
    </row>
    <row r="30" spans="1:7">
      <c r="A30">
        <v>27</v>
      </c>
      <c r="B30" t="s">
        <v>87</v>
      </c>
      <c r="C30">
        <v>28</v>
      </c>
      <c r="D30">
        <v>84</v>
      </c>
      <c r="E30">
        <v>187</v>
      </c>
      <c r="F30">
        <f t="shared" si="0"/>
        <v>24.021275987303042</v>
      </c>
      <c r="G30">
        <v>3</v>
      </c>
    </row>
    <row r="31" spans="1:7">
      <c r="A31">
        <v>28</v>
      </c>
      <c r="B31" t="s">
        <v>88</v>
      </c>
      <c r="C31">
        <v>23</v>
      </c>
      <c r="D31">
        <v>69</v>
      </c>
      <c r="E31">
        <v>170</v>
      </c>
      <c r="F31">
        <f t="shared" si="0"/>
        <v>23.875432525951556</v>
      </c>
      <c r="G31">
        <v>3</v>
      </c>
    </row>
    <row r="32" spans="1:7">
      <c r="A32">
        <v>29</v>
      </c>
      <c r="B32" t="s">
        <v>88</v>
      </c>
      <c r="C32">
        <v>28</v>
      </c>
      <c r="D32">
        <v>63</v>
      </c>
      <c r="E32">
        <v>169</v>
      </c>
      <c r="F32">
        <f t="shared" si="0"/>
        <v>22.058051188683873</v>
      </c>
      <c r="G32">
        <v>3</v>
      </c>
    </row>
    <row r="33" spans="1:7">
      <c r="A33">
        <v>30</v>
      </c>
      <c r="B33" t="s">
        <v>89</v>
      </c>
      <c r="C33">
        <v>22</v>
      </c>
      <c r="D33">
        <v>58</v>
      </c>
      <c r="E33">
        <v>170</v>
      </c>
      <c r="F33">
        <f t="shared" si="0"/>
        <v>20.069204152249135</v>
      </c>
      <c r="G33">
        <v>2</v>
      </c>
    </row>
    <row r="34" spans="1:7">
      <c r="A34">
        <v>31</v>
      </c>
      <c r="B34" t="s">
        <v>89</v>
      </c>
      <c r="C34">
        <v>32</v>
      </c>
      <c r="D34">
        <v>63</v>
      </c>
      <c r="E34">
        <v>167</v>
      </c>
      <c r="F34">
        <f t="shared" si="0"/>
        <v>22.589551436050055</v>
      </c>
      <c r="G34">
        <v>3</v>
      </c>
    </row>
    <row r="35" spans="1:7">
      <c r="A35">
        <v>32</v>
      </c>
      <c r="B35" t="s">
        <v>90</v>
      </c>
      <c r="C35">
        <v>22</v>
      </c>
      <c r="D35">
        <v>75</v>
      </c>
      <c r="E35">
        <v>178</v>
      </c>
      <c r="F35">
        <f t="shared" si="0"/>
        <v>23.671253629592218</v>
      </c>
      <c r="G35">
        <v>3</v>
      </c>
    </row>
    <row r="36" spans="1:7">
      <c r="A36">
        <v>33</v>
      </c>
      <c r="B36" t="s">
        <v>89</v>
      </c>
      <c r="C36">
        <v>24</v>
      </c>
      <c r="D36">
        <v>75</v>
      </c>
      <c r="E36">
        <v>173</v>
      </c>
      <c r="F36">
        <f t="shared" si="0"/>
        <v>25.059307026629689</v>
      </c>
      <c r="G36">
        <v>3</v>
      </c>
    </row>
    <row r="37" spans="1:7">
      <c r="A37">
        <v>34</v>
      </c>
      <c r="B37" t="s">
        <v>89</v>
      </c>
      <c r="C37">
        <v>27</v>
      </c>
      <c r="D37">
        <v>65</v>
      </c>
      <c r="E37">
        <v>170</v>
      </c>
      <c r="F37">
        <f t="shared" si="0"/>
        <v>22.491349480968857</v>
      </c>
      <c r="G37">
        <v>2</v>
      </c>
    </row>
    <row r="38" spans="1:7">
      <c r="A38">
        <v>35</v>
      </c>
      <c r="B38" t="s">
        <v>89</v>
      </c>
      <c r="C38">
        <v>21</v>
      </c>
      <c r="D38">
        <v>77</v>
      </c>
      <c r="E38">
        <v>178</v>
      </c>
      <c r="F38">
        <f t="shared" si="0"/>
        <v>24.302487059714682</v>
      </c>
      <c r="G38">
        <v>3</v>
      </c>
    </row>
    <row r="39" spans="1:7">
      <c r="A39" s="166">
        <v>36</v>
      </c>
      <c r="B39" t="s">
        <v>88</v>
      </c>
      <c r="C39">
        <v>31</v>
      </c>
      <c r="D39">
        <v>87</v>
      </c>
      <c r="E39">
        <v>169</v>
      </c>
      <c r="F39">
        <f t="shared" si="0"/>
        <v>30.461118308182485</v>
      </c>
      <c r="G39">
        <v>3</v>
      </c>
    </row>
    <row r="40" spans="1:7">
      <c r="A40" s="166">
        <v>37</v>
      </c>
      <c r="B40" t="s">
        <v>90</v>
      </c>
      <c r="C40">
        <v>21</v>
      </c>
      <c r="D40">
        <v>85</v>
      </c>
      <c r="E40">
        <v>193</v>
      </c>
      <c r="F40">
        <f t="shared" si="0"/>
        <v>22.819404547773097</v>
      </c>
      <c r="G40">
        <v>3</v>
      </c>
    </row>
    <row r="41" spans="1:7">
      <c r="A41" s="166">
        <v>38</v>
      </c>
      <c r="B41" t="s">
        <v>89</v>
      </c>
      <c r="C41">
        <v>30</v>
      </c>
      <c r="D41">
        <v>55</v>
      </c>
      <c r="E41">
        <v>166</v>
      </c>
      <c r="F41">
        <f t="shared" si="0"/>
        <v>19.959355494266223</v>
      </c>
      <c r="G41">
        <v>3</v>
      </c>
    </row>
    <row r="42" spans="1:7">
      <c r="A42" s="166">
        <v>39</v>
      </c>
      <c r="B42" t="s">
        <v>89</v>
      </c>
      <c r="C42">
        <v>30</v>
      </c>
      <c r="D42">
        <v>79</v>
      </c>
      <c r="E42">
        <v>177</v>
      </c>
      <c r="F42">
        <f t="shared" si="0"/>
        <v>25.216253311628204</v>
      </c>
      <c r="G42">
        <v>3</v>
      </c>
    </row>
    <row r="43" spans="1:7">
      <c r="A43" s="166">
        <v>40</v>
      </c>
      <c r="B43" t="s">
        <v>90</v>
      </c>
      <c r="C43">
        <v>25</v>
      </c>
      <c r="D43">
        <v>83</v>
      </c>
      <c r="E43">
        <v>184</v>
      </c>
      <c r="F43">
        <f t="shared" si="0"/>
        <v>24.515595463137995</v>
      </c>
      <c r="G4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CPAP Left Atria</vt:lpstr>
      <vt:lpstr>CPAP Left Ventricle</vt:lpstr>
      <vt:lpstr>Passive Leg Raise Left Atria</vt:lpstr>
      <vt:lpstr>Passive Leg Raise Left Ventricl</vt:lpstr>
      <vt:lpstr>Participant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 gottfridsson</cp:lastModifiedBy>
  <dcterms:created xsi:type="dcterms:W3CDTF">2021-12-22T07:14:09Z</dcterms:created>
  <dcterms:modified xsi:type="dcterms:W3CDTF">2021-12-22T08:21:42Z</dcterms:modified>
</cp:coreProperties>
</file>